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CFO Transition\Budget &amp; Financial Reports\FY20 Budget\PCSB\"/>
    </mc:Choice>
  </mc:AlternateContent>
  <xr:revisionPtr revIDLastSave="0" documentId="13_ncr:1_{2342FAE9-22CB-4D68-A2A9-4A80875D5487}" xr6:coauthVersionLast="43" xr6:coauthVersionMax="43" xr10:uidLastSave="{00000000-0000-0000-0000-000000000000}"/>
  <bookViews>
    <workbookView xWindow="-120" yWindow="-120" windowWidth="23280" windowHeight="12600" activeTab="2" xr2:uid="{00000000-000D-0000-FFFF-FFFF00000000}"/>
  </bookViews>
  <sheets>
    <sheet name="Cover Sheet" sheetId="6" r:id="rId1"/>
    <sheet name="Enrollment" sheetId="4" r:id="rId2"/>
    <sheet name="Annual Budget" sheetId="8" r:id="rId3"/>
    <sheet name="References" sheetId="7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vena_DYNR_SS1_BB1_2e1517a">'Annual Budget'!#REF!</definedName>
    <definedName name="_vena_DYNR_SS1_BB1_2e1517a_2a6dee89">'Annual Budget'!#REF!</definedName>
    <definedName name="_vena_DYNR_SS1_BB1_2e1517a_5c1697b9">'Annual Budget'!#REF!</definedName>
    <definedName name="_vena_DYNR_SS1_BB1_2e1517a_b4222993">'Annual Budget'!#REF!</definedName>
    <definedName name="_vena_DYNR_SS1_BB1_2e1517a_d0eaf5dc">'Annual Budget'!#REF!</definedName>
    <definedName name="_vena_DYNR_SS1_BB1_4a346711">'Annual Budget'!#REF!</definedName>
    <definedName name="_vena_DYNR_SS1_BB1_4a346711_2a2d7a9f">'Annual Budget'!#REF!</definedName>
    <definedName name="_vena_DYNR_SS1_BB1_4a346711_3de616d7">'Annual Budget'!#REF!</definedName>
    <definedName name="_vena_DYNR_SS1_BB1_4a346711_491281dc">'Annual Budget'!#REF!</definedName>
    <definedName name="_vena_DYNR_SS1_BB1_4a346711_4ed44e92">'Annual Budget'!#REF!</definedName>
    <definedName name="_vena_DYNR_SS1_BB1_4a346711_5269c3cd">'Annual Budget'!#REF!</definedName>
    <definedName name="_vena_DYNR_SS1_BB1_4a346711_72360999">'Annual Budget'!#REF!</definedName>
    <definedName name="_vena_DYNR_SS1_BB1_4a346711_7460fa2d">'Annual Budget'!#REF!</definedName>
    <definedName name="_vena_DYNR_SS1_BB1_4a346711_7e471e40">'Annual Budget'!#REF!</definedName>
    <definedName name="_vena_DYNR_SS1_BB1_4a346711_a5033737">'Annual Budget'!#REF!</definedName>
    <definedName name="_vena_DYNR_SS1_BB1_4a346711_bcdb6298">'Annual Budget'!#REF!</definedName>
    <definedName name="_vena_DYNR_SS1_BB1_4a346711_d6084b19">'Annual Budget'!#REF!</definedName>
    <definedName name="_vena_DYNR_SS1_BB1_4a346711_dfee8416">'Annual Budget'!#REF!</definedName>
    <definedName name="_vena_DYNR_SS1_BB1_4a346711_e9156a96">'Annual Budget'!#REF!</definedName>
    <definedName name="_vena_DYNR_SS1_BB1_4a346711_f2d956a0">'Annual Budget'!#REF!</definedName>
    <definedName name="_vena_DYNR_SS1_BB1_4a346711_fce9b981">'Annual Budget'!#REF!</definedName>
    <definedName name="_vena_DYNR_SS1_BB1_6dd1170d">'Annual Budget'!#REF!</definedName>
    <definedName name="_vena_DYNR_SS1_BB1_6dd1170d_3d6215a1">'Annual Budget'!#REF!</definedName>
    <definedName name="_vena_DYNR_SS1_BB1_6dd1170d_416bd9ec">'Annual Budget'!#REF!</definedName>
    <definedName name="_vena_DYNR_SS1_BB1_6dd1170d_52357d9d">'Annual Budget'!#REF!</definedName>
    <definedName name="_vena_DYNR_SS1_BB1_6dd1170d_a043bd47">'Annual Budget'!#REF!</definedName>
    <definedName name="_vena_DYNR_SS1_BB1_6dd1170d_c0666a9a">'Annual Budget'!#REF!</definedName>
    <definedName name="_vena_DYNR_SS1_BB1_6fac031d">'Annual Budget'!#REF!</definedName>
    <definedName name="_vena_DYNR_SS1_BB1_6fac031d_1171e0c8">'Annual Budget'!#REF!</definedName>
    <definedName name="_vena_DYNR_SS1_BB1_6fac031d_22610fa0">'Annual Budget'!#REF!</definedName>
    <definedName name="_vena_DYNR_SS1_BB1_6fac031d_38095b59">'Annual Budget'!#REF!</definedName>
    <definedName name="_vena_DYNR_SS1_BB1_6fac031d_3fc80cad">'Annual Budget'!#REF!</definedName>
    <definedName name="_vena_DYNR_SS1_BB1_6fac031d_450012e1">'Annual Budget'!#REF!</definedName>
    <definedName name="_vena_DYNR_SS1_BB1_6fac031d_48e5f5c2">'Annual Budget'!#REF!</definedName>
    <definedName name="_vena_DYNR_SS1_BB1_6fac031d_7f0c4da5">'Annual Budget'!#REF!</definedName>
    <definedName name="_vena_DYNR_SS1_BB1_6fac031d_83fab742">'Annual Budget'!#REF!</definedName>
    <definedName name="_vena_DYNR_SS1_BB1_6fac031d_8d354cb6">'Annual Budget'!#REF!</definedName>
    <definedName name="_vena_DYNR_SS1_BB1_6fac031d_90480f3e">'Annual Budget'!#REF!</definedName>
    <definedName name="_vena_DYNR_SS1_BB1_6fac031d_98a5712c">'Annual Budget'!#REF!</definedName>
    <definedName name="_vena_DYNR_SS1_BB1_6fac031d_9cd7b4ee">'Annual Budget'!#REF!</definedName>
    <definedName name="_vena_DYNR_SS1_BB1_6fac031d_9fdc151f">'Annual Budget'!#REF!</definedName>
    <definedName name="_vena_DYNR_SS1_BB1_6fac031d_a9af257a">'Annual Budget'!#REF!</definedName>
    <definedName name="_vena_DYNR_SS1_BB1_6fac031d_ae0b4daa">'Annual Budget'!#REF!</definedName>
    <definedName name="_vena_DYNR_SS1_BB1_6fac031d_e509787">'Annual Budget'!#REF!</definedName>
    <definedName name="_vena_DYNR_SS1_BB1_6fac031d_ea84d0f">'Annual Budget'!#REF!</definedName>
    <definedName name="_vena_DYNR_SS1_BB1_6fac031d_f30f993e">'Annual Budget'!#REF!</definedName>
    <definedName name="_vena_DYNR_SS1_BB1_7f063b58">'Annual Budget'!#REF!</definedName>
    <definedName name="_vena_DYNR_SS1_BB1_7f063b58_14a1d291">'Annual Budget'!#REF!</definedName>
    <definedName name="_vena_DYNR_SS1_BB1_7f063b58_710db6a2">'Annual Budget'!#REF!</definedName>
    <definedName name="_vena_DYNR_SS1_BB1_89d60e20">'Annual Budget'!#REF!</definedName>
    <definedName name="_vena_DYNR_SS1_BB1_89d60e20_1aaba2ba">'Annual Budget'!#REF!</definedName>
    <definedName name="_vena_DYNR_SS1_BB1_89d60e20_224ccd4b">'Annual Budget'!#REF!</definedName>
    <definedName name="_vena_DYNR_SS1_BB1_89d60e20_2c64e510">'Annual Budget'!#REF!</definedName>
    <definedName name="_vena_DYNR_SS1_BB1_89d60e20_33c4a922">'Annual Budget'!#REF!</definedName>
    <definedName name="_vena_DYNR_SS1_BB1_89d60e20_36a47faa">'Annual Budget'!#REF!</definedName>
    <definedName name="_vena_DYNR_SS1_BB1_89d60e20_51135ef7">'Annual Budget'!#REF!</definedName>
    <definedName name="_vena_DYNR_SS1_BB1_89d60e20_562c2f1c">'Annual Budget'!#REF!</definedName>
    <definedName name="_vena_DYNR_SS1_BB1_89d60e20_6ade56dd">'Annual Budget'!#REF!</definedName>
    <definedName name="_vena_DYNR_SS1_BB1_89d60e20_95ed63fb">'Annual Budget'!#REF!</definedName>
    <definedName name="_vena_DYNR_SS1_BB1_89d60e20_c172deef">'Annual Budget'!#REF!</definedName>
    <definedName name="_vena_DYNR_SS1_BB1_89d60e20_c7a46108">'Annual Budget'!#REF!</definedName>
    <definedName name="_vena_DYNR_SS1_BB1_89d60e20_d14d4a18">'Annual Budget'!#REF!</definedName>
    <definedName name="_vena_DYNR_SS1_BB1_89d60e20_fe91e118">'Annual Budget'!#REF!</definedName>
    <definedName name="_vena_DYNR_SS1_BB1_8cbb01f2">'Annual Budget'!#REF!</definedName>
    <definedName name="_vena_DYNR_SS1_BB1_8cbb01f2_347aa7d5">'Annual Budget'!#REF!</definedName>
    <definedName name="_vena_DYNR_SS1_BB1_8cbb01f2_3b88c35">'Annual Budget'!#REF!</definedName>
    <definedName name="_vena_DYNR_SS1_BB1_8cbb01f2_4052a1f2">'Annual Budget'!#REF!</definedName>
    <definedName name="_vena_DYNR_SS1_BB1_8cbb01f2_4890e0c8">'Annual Budget'!#REF!</definedName>
    <definedName name="_vena_DYNR_SS1_BB1_8cbb01f2_4d89dd65">'Annual Budget'!#REF!</definedName>
    <definedName name="_vena_DYNR_SS1_BB1_8cbb01f2_75e5c62c">'Annual Budget'!#REF!</definedName>
    <definedName name="_vena_DYNR_SS1_BB1_8cbb01f2_bb2d55e9">'Annual Budget'!#REF!</definedName>
    <definedName name="_vena_DYNR_SS1_BB1_8cbb01f2_e1a8293b">'Annual Budget'!#REF!</definedName>
    <definedName name="_vena_DYNR_SS1_BB1_a191b66a">'Annual Budget'!#REF!</definedName>
    <definedName name="_vena_DYNR_SS1_BB1_a191b66a_2674f544">'Annual Budget'!#REF!</definedName>
    <definedName name="_vena_DYNR_SS1_BB1_a191b66a_571c6b94">'Annual Budget'!#REF!</definedName>
    <definedName name="_vena_DYNR_SS1_BB1_a191b66a_6dfadb48">'Annual Budget'!#REF!</definedName>
    <definedName name="_vena_DYNR_SS1_BB1_a191b66a_7032d323">'Annual Budget'!#REF!</definedName>
    <definedName name="_vena_DYNR_SS1_BB1_a191b66a_75df5b15">'Annual Budget'!#REF!</definedName>
    <definedName name="_vena_DYNR_SS1_BB1_a191b66a_872bdc1b">'Annual Budget'!#REF!</definedName>
    <definedName name="_vena_DYNR_SS1_BB1_a191b66a_8a9ff1ec">'Annual Budget'!#REF!</definedName>
    <definedName name="_vena_DYNR_SS1_BB1_a191b66a_a3ebf52">'Annual Budget'!#REF!</definedName>
    <definedName name="_vena_DYNR_SS1_BB1_a191b66a_bef88d3b">'Annual Budget'!#REF!</definedName>
    <definedName name="_vena_DYNR_SS1_BB1_a191b66a_c3a4af60">'Annual Budget'!#REF!</definedName>
    <definedName name="_vena_DYNR_SS1_BB1_a191b66a_c3e4c006">'Annual Budget'!#REF!</definedName>
    <definedName name="_vena_DYNR_SS1_BB1_a191b66a_d7693e42">'Annual Budget'!#REF!</definedName>
    <definedName name="_vena_DYNR_SS1_BB1_a191b66a_e3cfb23a">'Annual Budget'!#REF!</definedName>
    <definedName name="_vena_DYNR_SS1_BB1_a191b66a_e78c3405">'Annual Budget'!#REF!</definedName>
    <definedName name="_vena_DYNR_SS1_BB1_dda9a5a0">'Annual Budget'!#REF!</definedName>
    <definedName name="_vena_DYNR_SS1_BB1_dda9a5a0_3df442d6">'Annual Budget'!#REF!</definedName>
    <definedName name="_vena_DYNR_SS1_BB1_dda9a5a0_4d469b75">'Annual Budget'!#REF!</definedName>
    <definedName name="_vena_DYNR_SS1_BB1_dda9a5a0_58e66f46">'Annual Budget'!#REF!</definedName>
    <definedName name="_vena_DYNR_SS1_BB1_dda9a5a0_8030c814">'Annual Budget'!#REF!</definedName>
    <definedName name="_vena_DYNR_SS1_BB1_dda9a5a0_c99677c4">'Annual Budget'!#REF!</definedName>
    <definedName name="_vena_DYNR_SS1_BB1_dda9a5a0_cd6de923">'Annual Budget'!#REF!</definedName>
    <definedName name="_vena_DYNR_SS1_BB1_e2dd3c93">'Annual Budget'!#REF!</definedName>
    <definedName name="_vena_DYNR_SS1_BB1_e2dd3c93_65cdde4b">'Annual Budget'!#REF!</definedName>
    <definedName name="_vena_DYNR_SS1_BB1_e2dd3c93_73df083">'Annual Budget'!#REF!</definedName>
    <definedName name="_vena_DYNR_SS1_BB1_e2dd3c93_a224ff76">'Annual Budget'!#REF!</definedName>
    <definedName name="_vena_DYNR_SS1_BB1_e2dd3c93_c054d752">'Annual Budget'!#REF!</definedName>
    <definedName name="_vena_DYNR_SS1_BB1_e2dd3c93_c6119e8d">'Annual Budget'!#REF!</definedName>
    <definedName name="_vena_DYNR_SS1_BB1_e2dd3c93_e0d0612f">'Annual Budget'!#REF!</definedName>
    <definedName name="_vena_DYNR_SS1_BB1_e9760512">'Annual Budget'!#REF!</definedName>
    <definedName name="_vena_DYNR_SS1_BB1_e9760512_25fdf798">'Annual Budget'!#REF!</definedName>
    <definedName name="_vena_DYNR_SS1_BB1_e9760512_2fd5c9e">'Annual Budget'!#REF!</definedName>
    <definedName name="_vena_DYNR_SS1_BB1_e9760512_4eab5d76">'Annual Budget'!#REF!</definedName>
    <definedName name="_vena_DYNR_SS1_BB1_e9760512_57c8d2fc">'Annual Budget'!#REF!</definedName>
    <definedName name="_vena_DYNR_SS1_BB1_e9760512_7bf3e5ad">'Annual Budget'!#REF!</definedName>
    <definedName name="_vena_DYNR_SS1_BB1_e9760512_b62e9afd">'Annual Budget'!#REF!</definedName>
    <definedName name="_vena_DYNR_SS1_BB1_e9760512_c1be5a7f">'Annual Budget'!#REF!</definedName>
    <definedName name="_vena_DYNR_SS1_BB1_e9760512_c5f0b4f5">'Annual Budget'!#REF!</definedName>
    <definedName name="_vena_DYNR_SS1_BB1_e9760512_cf0ffff7">'Annual Budget'!#REF!</definedName>
    <definedName name="_vena_DYNR_SS1_BB1_e9760512_fffc0dab">'Annual Budget'!#REF!</definedName>
    <definedName name="_vena_DYNR_SS1_BB1_f6c059dd">'Annual Budget'!#REF!</definedName>
    <definedName name="_vena_DYNR_SS1_BB1_f6c059dd_33c5628f">'Annual Budget'!#REF!</definedName>
    <definedName name="_vena_DYNR_SS1_BB1_f6c059dd_68ca8549">'Annual Budget'!#REF!</definedName>
    <definedName name="_vena_DYNR_SS1_BB1_f6c059dd_928ec31e">'Annual Budget'!#REF!</definedName>
    <definedName name="_vena_DYNR_SS1_BB1_f6c059dd_ad4e5d04">'Annual Budget'!#REF!</definedName>
    <definedName name="_vena_DYNR_SS1_BB1_f6c059dd_bb47ed4f">'Annual Budget'!#REF!</definedName>
    <definedName name="_vena_DYNR_SS1_BB1_f6c059dd_dedeb608">'Annual Budget'!#REF!</definedName>
    <definedName name="_vena_DYNR_SS1_BB1_f6c059dd_e8466022">'Annual Budget'!#REF!</definedName>
    <definedName name="_vena_S1_B1_C_10_629796170592026624">'Annual Budget'!$E$14</definedName>
    <definedName name="_vena_S1_B1_C_10_743245239851024384">'Annual Budget'!$G$14</definedName>
    <definedName name="_vena_S1_B1_C_2_396838670873395203">'Annual Budget'!$E$15</definedName>
    <definedName name="_vena_S1_B1_C_2_396838670873395203_1">'Annual Budget'!$G$15</definedName>
    <definedName name="_vena_S1_B1_C_8_403728971088920576">'Annual Budget'!$E$16</definedName>
    <definedName name="_vena_S1_B1_C_8_403728979167674368">'Annual Budget'!$G$16</definedName>
    <definedName name="_vena_S1_B1_C_9_396838676837695488">'Annual Budget'!$G$13</definedName>
    <definedName name="_vena_S1_B1_C_9_537356474004930560">'Annual Budget'!$E$13</definedName>
    <definedName name="_vena_S1_B1_R_1_396838669455720448">'Annual Budget'!#REF!</definedName>
    <definedName name="_vena_S1_B1_R_1_396838669476691968">'Annual Budget'!#REF!</definedName>
    <definedName name="_vena_S1_B1_R_1_396838669476691970">'Annual Budget'!#REF!</definedName>
    <definedName name="_vena_S1_B1_R_1_396838669480886273">'Annual Budget'!#REF!</definedName>
    <definedName name="_vena_S1_B1_R_1_396838669485080577">'Annual Budget'!#REF!</definedName>
    <definedName name="_vena_S1_B1_R_1_396838669489274881">'Annual Budget'!#REF!</definedName>
    <definedName name="_vena_S1_B1_R_1_396838669497663489">'Annual Budget'!#REF!</definedName>
    <definedName name="_vena_S1_B1_R_1_396838669514440704">'Annual Budget'!#REF!</definedName>
    <definedName name="_vena_S1_B1_R_1_396838669518635009">'Annual Budget'!#REF!</definedName>
    <definedName name="_vena_S1_B1_R_1_396838669522829312">'Annual Budget'!#REF!</definedName>
    <definedName name="_vena_S1_B1_R_1_396838669522829314">'Annual Budget'!#REF!</definedName>
    <definedName name="_vena_S1_B1_R_1_396838669527023617">'Annual Budget'!#REF!</definedName>
    <definedName name="_vena_S1_B1_R_1_396838669535412225">'Annual Budget'!#REF!</definedName>
    <definedName name="_vena_S1_B1_R_1_396838669552189440">'Annual Budget'!#REF!</definedName>
    <definedName name="_vena_S1_B1_R_1_396838669556383745">'Annual Budget'!#REF!</definedName>
    <definedName name="_vena_S1_B1_R_1_396838669560578051">'Annual Budget'!#REF!</definedName>
    <definedName name="_vena_S1_B1_R_1_396838669581549568">'Annual Budget'!#REF!</definedName>
    <definedName name="_vena_S1_B1_R_1_396838669581549570">'Annual Budget'!#REF!</definedName>
    <definedName name="_vena_S1_B1_R_1_396838669585743873">'Annual Budget'!#REF!</definedName>
    <definedName name="_vena_S1_B1_R_1_396838669594132481">'Annual Budget'!#REF!</definedName>
    <definedName name="_vena_S1_B1_R_1_396838669610909696">'Annual Budget'!#REF!</definedName>
    <definedName name="_vena_S1_B1_R_1_396838669615104001">'Annual Budget'!#REF!</definedName>
    <definedName name="_vena_S1_B1_R_1_396838669619298305">'Annual Budget'!#REF!</definedName>
    <definedName name="_vena_S1_B1_R_1_396838669623492611">'Annual Budget'!#REF!</definedName>
    <definedName name="_vena_S1_B1_R_1_396838669644464128">'Annual Budget'!#REF!</definedName>
    <definedName name="_vena_S1_B1_R_1_396838669644464130">'Annual Budget'!#REF!</definedName>
    <definedName name="_vena_S1_B1_R_1_396838669669629952">'Annual Budget'!#REF!</definedName>
    <definedName name="_vena_S1_B1_R_1_396838669686407168">'Annual Budget'!#REF!</definedName>
    <definedName name="_vena_S1_B1_R_1_396838669690601473">'Annual Budget'!#REF!</definedName>
    <definedName name="_vena_S1_B1_R_1_396838669694795777">'Annual Budget'!#REF!</definedName>
    <definedName name="_vena_S1_B1_R_1_396838669698990081">'Annual Budget'!#REF!</definedName>
    <definedName name="_vena_S1_B1_R_1_396838669703184385">'Annual Budget'!#REF!</definedName>
    <definedName name="_vena_S1_B1_R_1_396838669707378689">'Annual Budget'!#REF!</definedName>
    <definedName name="_vena_S1_B1_R_1_396838669707378691">'Annual Budget'!#REF!</definedName>
    <definedName name="_vena_S1_B1_R_1_396838669711572993">'Annual Budget'!#REF!</definedName>
    <definedName name="_vena_S1_B1_R_1_396838669715767297">'Annual Budget'!#REF!</definedName>
    <definedName name="_vena_S1_B1_R_1_396838669719961601">'Annual Budget'!#REF!</definedName>
    <definedName name="_vena_S1_B1_R_1_396838669724155905">'Annual Budget'!#REF!</definedName>
    <definedName name="_vena_S1_B1_R_1_396838669724155907">'Annual Budget'!#REF!</definedName>
    <definedName name="_vena_S1_B1_R_1_396838669728350209">'Annual Budget'!#REF!</definedName>
    <definedName name="_vena_S1_B1_R_1_396838669732544513">'Annual Budget'!#REF!</definedName>
    <definedName name="_vena_S1_B1_R_1_396838669736738817">'Annual Budget'!#REF!</definedName>
    <definedName name="_vena_S1_B1_R_1_396838669740933123">'Annual Budget'!#REF!</definedName>
    <definedName name="_vena_S1_B1_R_1_396838669757710336">'Annual Budget'!#REF!</definedName>
    <definedName name="_vena_S1_B1_R_1_396838669761904641">'Annual Budget'!#REF!</definedName>
    <definedName name="_vena_S1_B1_R_1_396838669766098945">'Annual Budget'!#REF!</definedName>
    <definedName name="_vena_S1_B1_R_1_396838669770293249">'Annual Budget'!#REF!</definedName>
    <definedName name="_vena_S1_B1_R_1_396838669774487553">'Annual Budget'!#REF!</definedName>
    <definedName name="_vena_S1_B1_R_1_396838669774487555">'Annual Budget'!#REF!</definedName>
    <definedName name="_vena_S1_B1_R_1_396838669778681857">'Annual Budget'!#REF!</definedName>
    <definedName name="_vena_S1_B1_R_1_396838669782876161">'Annual Budget'!#REF!</definedName>
    <definedName name="_vena_S1_B1_R_1_396838669787070465">'Annual Budget'!#REF!</definedName>
    <definedName name="_vena_S1_B1_R_1_396838669791264769">'Annual Budget'!#REF!</definedName>
    <definedName name="_vena_S1_B1_R_1_396838669791264771">'Annual Budget'!#REF!</definedName>
    <definedName name="_vena_S1_B1_R_1_396838669795459073">'Annual Budget'!#REF!</definedName>
    <definedName name="_vena_S1_B1_R_1_396838669799653377">'Annual Budget'!#REF!</definedName>
    <definedName name="_vena_S1_B1_R_1_396838669803847681">'Annual Budget'!#REF!</definedName>
    <definedName name="_vena_S1_B1_R_1_396838669808041987">'Annual Budget'!#REF!</definedName>
    <definedName name="_vena_S1_B1_R_1_396838669829013504">'Annual Budget'!#REF!</definedName>
    <definedName name="_vena_S1_B1_R_1_396838669829013506">'Annual Budget'!#REF!</definedName>
    <definedName name="_vena_S1_B1_R_1_396838669833207809">'Annual Budget'!#REF!</definedName>
    <definedName name="_vena_S1_B1_R_1_396838669837402113">'Annual Budget'!#REF!</definedName>
    <definedName name="_vena_S1_B1_R_1_396838669841596417">'Annual Budget'!#REF!</definedName>
    <definedName name="_vena_S1_B1_R_1_396838669845790721">'Annual Budget'!#REF!</definedName>
    <definedName name="_vena_S1_B1_R_1_396838669845790723">'Annual Budget'!#REF!</definedName>
    <definedName name="_vena_S1_B1_R_1_396838669849985025">'Annual Budget'!#REF!</definedName>
    <definedName name="_vena_S1_B1_R_1_396838669854179329">'Annual Budget'!#REF!</definedName>
    <definedName name="_vena_S1_B1_R_1_396838669858373633">'Annual Budget'!#REF!</definedName>
    <definedName name="_vena_S1_B1_R_1_396838669862567937">'Annual Budget'!#REF!</definedName>
    <definedName name="_vena_S1_B1_R_1_396838669866762241">'Annual Budget'!#REF!</definedName>
    <definedName name="_vena_S1_B1_R_1_396838669883539456">'Annual Budget'!#REF!</definedName>
    <definedName name="_vena_S1_B1_R_1_396838669891928065">'Annual Budget'!#REF!</definedName>
    <definedName name="_vena_S1_B1_R_1_396838669896122369">'Annual Budget'!#REF!</definedName>
    <definedName name="_vena_S1_B1_R_1_396838670743371777">'Annual Budget'!#REF!</definedName>
    <definedName name="_vena_S1_B1_R_1_396838670751760385">'Annual Budget'!#REF!</definedName>
    <definedName name="_vena_S1_B1_R_1_396838670772731904">'Annual Budget'!#REF!</definedName>
    <definedName name="_vena_S1_B1_R_1_396838670772731906">'Annual Budget'!#REF!</definedName>
    <definedName name="_vena_S1_B1_R_1_396838670776926209">'Annual Budget'!#REF!</definedName>
    <definedName name="_vena_S1_B1_R_1_396838670781120513">'Annual Budget'!#REF!</definedName>
    <definedName name="_vena_S1_B1_R_1_396838670785314817">'Annual Budget'!#REF!</definedName>
    <definedName name="_vena_S1_B1_R_1_396838670789509120">'Annual Budget'!#REF!</definedName>
    <definedName name="_vena_S1_B1_R_1_396838670789509122">'Annual Budget'!#REF!</definedName>
    <definedName name="_vena_S1_B1_R_1_396838670793703425">'Annual Budget'!#REF!</definedName>
    <definedName name="_vena_S1_B1_R_1_396838670797897729">'Annual Budget'!#REF!</definedName>
    <definedName name="_vena_S1_B1_R_1_396838670802092035">'Annual Budget'!#REF!</definedName>
    <definedName name="_vena_S1_B1_R_1_396838670806286337">'Annual Budget'!#REF!</definedName>
    <definedName name="_vena_S1_B1_R_1_396838670810480641">'Annual Budget'!#REF!</definedName>
    <definedName name="_vena_S1_B1_R_1_396838670814674945">'Annual Budget'!#REF!</definedName>
    <definedName name="_vena_S1_B1_R_1_396838670818869249">'Annual Budget'!#REF!</definedName>
    <definedName name="_vena_S1_B1_R_1_396838670818869251">'Annual Budget'!#REF!</definedName>
    <definedName name="_vena_S1_B1_R_1_396838670823063553">'Annual Budget'!#REF!</definedName>
    <definedName name="_vena_S1_B1_R_1_396838670827257857">'Annual Budget'!#REF!</definedName>
    <definedName name="_vena_S1_B1_R_1_396838670831452161">'Annual Budget'!#REF!</definedName>
    <definedName name="_vena_S1_B1_R_1_396838670835646465">'Annual Budget'!#REF!</definedName>
    <definedName name="_vena_S1_B1_R_1_396838670839840768">'Annual Budget'!#REF!</definedName>
    <definedName name="_vena_S1_B1_R_1_396838670844035073">'Annual Budget'!#REF!</definedName>
    <definedName name="_vena_S1_B1_R_1_396838670865006592">'Annual Budget'!#REF!</definedName>
    <definedName name="_vena_S1_B1_R_1_406271029045755904">'Annual Budget'!#REF!</definedName>
    <definedName name="_vena_S1_B1_R_1_411051453152231424">'Annual Budget'!#REF!</definedName>
    <definedName name="_vena_S1_B1_R_1_411051453181591552">'Annual Budget'!#REF!</definedName>
    <definedName name="_vena_S1_B1_R_1_411051453294837760">'Annual Budget'!#REF!</definedName>
    <definedName name="_vena_S1_B1_R_1_411051453353558016">'Annual Budget'!#REF!</definedName>
    <definedName name="_vena_S1_B1_R_1_411051455836585984">'Annual Budget'!#REF!</definedName>
    <definedName name="_vena_S1_B1_R_1_500087247530491904">'Annual Budget'!#REF!</definedName>
    <definedName name="_vena_S1_B1_R_1_500087476635959296">'Annual Budget'!#REF!</definedName>
    <definedName name="_vena_S1_B1_R_1_500087529966665728">'Annual Budget'!#REF!</definedName>
    <definedName name="_vena_S1_B1_R_1_500087786117136384">'Annual Budget'!#REF!</definedName>
    <definedName name="_vena_S1_B1_R_1_702308099596615680">'Annual Budget'!#REF!</definedName>
    <definedName name="_vena_S1_P_11_396838676913192960" comment="*">'Annual Budget'!#REF!</definedName>
    <definedName name="_vena_S1_P_12_400439613556391936" comment="*">'Annual Budget'!#REF!</definedName>
    <definedName name="_vena_S1_P_3_396838673381588993" comment="*">'Annual Budget'!#REF!</definedName>
    <definedName name="_vena_S1_P_4_396838673436114945" comment="*">'Annual Budget'!#REF!</definedName>
    <definedName name="_vena_S1_P_5_396838673691967489" comment="*">'Annual Budget'!#REF!</definedName>
    <definedName name="_vena_S1_P_6_396838674459525121" comment="*">'Annual Budget'!#REF!</definedName>
    <definedName name="_vena_S1_P_7_396838674535022593" comment="*">'Annual Budget'!#REF!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 localSheetId="2">[4]General_Assumptions!$F$90</definedName>
    <definedName name="Infl">'[1]Exp-Per'!$C$8</definedName>
    <definedName name="Inflation">'[2]V. Other Expenses'!$G$173:$Q$173</definedName>
    <definedName name="levels">[4]General_Assumptions!$C$92:$C$96</definedName>
    <definedName name="_xlnm.Print_Area" localSheetId="2">'Annual Budget'!$B$18:$D$196</definedName>
    <definedName name="_xlnm.Print_Area" localSheetId="0">'Cover Sheet'!$A$1:$A$11</definedName>
    <definedName name="_xlnm.Print_Titles" localSheetId="2">'Annual Budget'!$19:$19</definedName>
    <definedName name="Scenario">[3]Inputs!#REF!</definedName>
    <definedName name="Scenario_Selection">#REF!</definedName>
    <definedName name="Year_Selection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8" i="8" l="1"/>
  <c r="L68" i="8"/>
  <c r="M68" i="8"/>
  <c r="O68" i="8"/>
  <c r="P68" i="8"/>
  <c r="Q68" i="8"/>
  <c r="S68" i="8"/>
  <c r="T68" i="8"/>
  <c r="U68" i="8"/>
  <c r="W68" i="8"/>
  <c r="X68" i="8"/>
  <c r="Y68" i="8"/>
  <c r="K78" i="8"/>
  <c r="L78" i="8"/>
  <c r="M78" i="8"/>
  <c r="O78" i="8"/>
  <c r="P78" i="8"/>
  <c r="Q78" i="8"/>
  <c r="S78" i="8"/>
  <c r="T78" i="8"/>
  <c r="U78" i="8"/>
  <c r="W78" i="8"/>
  <c r="X78" i="8"/>
  <c r="Y78" i="8"/>
  <c r="K79" i="8"/>
  <c r="L79" i="8"/>
  <c r="M79" i="8"/>
  <c r="O79" i="8"/>
  <c r="P79" i="8"/>
  <c r="Q79" i="8"/>
  <c r="S79" i="8"/>
  <c r="T79" i="8"/>
  <c r="U79" i="8"/>
  <c r="W79" i="8"/>
  <c r="X79" i="8"/>
  <c r="Y79" i="8"/>
  <c r="K80" i="8"/>
  <c r="L80" i="8"/>
  <c r="M80" i="8"/>
  <c r="O80" i="8"/>
  <c r="P80" i="8"/>
  <c r="Q80" i="8"/>
  <c r="S80" i="8"/>
  <c r="T80" i="8"/>
  <c r="U80" i="8"/>
  <c r="W80" i="8"/>
  <c r="X80" i="8"/>
  <c r="Y80" i="8"/>
  <c r="K81" i="8"/>
  <c r="L81" i="8"/>
  <c r="M81" i="8"/>
  <c r="O81" i="8"/>
  <c r="P81" i="8"/>
  <c r="Q81" i="8"/>
  <c r="S81" i="8"/>
  <c r="T81" i="8"/>
  <c r="U81" i="8"/>
  <c r="W81" i="8"/>
  <c r="X81" i="8"/>
  <c r="Y81" i="8"/>
  <c r="K82" i="8"/>
  <c r="L82" i="8"/>
  <c r="M82" i="8"/>
  <c r="O82" i="8"/>
  <c r="P82" i="8"/>
  <c r="Q82" i="8"/>
  <c r="S82" i="8"/>
  <c r="T82" i="8"/>
  <c r="U82" i="8"/>
  <c r="W82" i="8"/>
  <c r="X82" i="8"/>
  <c r="Y82" i="8"/>
  <c r="K83" i="8"/>
  <c r="L83" i="8"/>
  <c r="M83" i="8"/>
  <c r="O83" i="8"/>
  <c r="P83" i="8"/>
  <c r="Q83" i="8"/>
  <c r="S83" i="8"/>
  <c r="T83" i="8"/>
  <c r="U83" i="8"/>
  <c r="W83" i="8"/>
  <c r="X83" i="8"/>
  <c r="Y83" i="8"/>
  <c r="K84" i="8"/>
  <c r="L84" i="8"/>
  <c r="M84" i="8"/>
  <c r="O84" i="8"/>
  <c r="P84" i="8"/>
  <c r="Q84" i="8"/>
  <c r="S84" i="8"/>
  <c r="T84" i="8"/>
  <c r="U84" i="8"/>
  <c r="W84" i="8"/>
  <c r="X84" i="8"/>
  <c r="Y84" i="8"/>
  <c r="I85" i="8"/>
  <c r="K85" i="8"/>
  <c r="L85" i="8"/>
  <c r="M85" i="8"/>
  <c r="O85" i="8"/>
  <c r="P85" i="8"/>
  <c r="Q85" i="8"/>
  <c r="S85" i="8"/>
  <c r="T85" i="8"/>
  <c r="U85" i="8"/>
  <c r="W85" i="8"/>
  <c r="X85" i="8"/>
  <c r="Y85" i="8"/>
  <c r="K86" i="8"/>
  <c r="L86" i="8"/>
  <c r="M86" i="8"/>
  <c r="O86" i="8"/>
  <c r="P86" i="8"/>
  <c r="Q86" i="8"/>
  <c r="S86" i="8"/>
  <c r="T86" i="8"/>
  <c r="U86" i="8"/>
  <c r="W86" i="8"/>
  <c r="X86" i="8"/>
  <c r="Y86" i="8"/>
  <c r="K87" i="8"/>
  <c r="L87" i="8"/>
  <c r="M87" i="8"/>
  <c r="O87" i="8"/>
  <c r="P87" i="8"/>
  <c r="Q87" i="8"/>
  <c r="S87" i="8"/>
  <c r="T87" i="8"/>
  <c r="U87" i="8"/>
  <c r="W87" i="8"/>
  <c r="X87" i="8"/>
  <c r="Y87" i="8"/>
  <c r="K88" i="8"/>
  <c r="L88" i="8"/>
  <c r="M88" i="8"/>
  <c r="O88" i="8"/>
  <c r="P88" i="8"/>
  <c r="Q88" i="8"/>
  <c r="S88" i="8"/>
  <c r="T88" i="8"/>
  <c r="U88" i="8"/>
  <c r="W88" i="8"/>
  <c r="X88" i="8"/>
  <c r="Y88" i="8"/>
  <c r="K89" i="8"/>
  <c r="L89" i="8"/>
  <c r="M89" i="8"/>
  <c r="O89" i="8"/>
  <c r="P89" i="8"/>
  <c r="Q89" i="8"/>
  <c r="S89" i="8"/>
  <c r="T89" i="8"/>
  <c r="U89" i="8"/>
  <c r="W89" i="8"/>
  <c r="X89" i="8"/>
  <c r="Y89" i="8"/>
  <c r="K90" i="8"/>
  <c r="L90" i="8"/>
  <c r="M90" i="8"/>
  <c r="O90" i="8"/>
  <c r="P90" i="8"/>
  <c r="Q90" i="8"/>
  <c r="S90" i="8"/>
  <c r="T90" i="8"/>
  <c r="U90" i="8"/>
  <c r="W90" i="8"/>
  <c r="X90" i="8"/>
  <c r="Y90" i="8"/>
  <c r="K91" i="8"/>
  <c r="L91" i="8"/>
  <c r="M91" i="8"/>
  <c r="O91" i="8"/>
  <c r="P91" i="8"/>
  <c r="Q91" i="8"/>
  <c r="S91" i="8"/>
  <c r="T91" i="8"/>
  <c r="U91" i="8"/>
  <c r="W91" i="8"/>
  <c r="X91" i="8"/>
  <c r="Y91" i="8"/>
  <c r="K92" i="8"/>
  <c r="L92" i="8"/>
  <c r="M92" i="8"/>
  <c r="O92" i="8"/>
  <c r="P92" i="8"/>
  <c r="Q92" i="8"/>
  <c r="S92" i="8"/>
  <c r="T92" i="8"/>
  <c r="U92" i="8"/>
  <c r="W92" i="8"/>
  <c r="X92" i="8"/>
  <c r="Y92" i="8"/>
  <c r="K93" i="8"/>
  <c r="L93" i="8"/>
  <c r="M93" i="8"/>
  <c r="O93" i="8"/>
  <c r="P93" i="8"/>
  <c r="Q93" i="8"/>
  <c r="S93" i="8"/>
  <c r="T93" i="8"/>
  <c r="U93" i="8"/>
  <c r="W93" i="8"/>
  <c r="X93" i="8"/>
  <c r="Y93" i="8"/>
  <c r="K94" i="8"/>
  <c r="L94" i="8"/>
  <c r="M94" i="8"/>
  <c r="O94" i="8"/>
  <c r="P94" i="8"/>
  <c r="Q94" i="8"/>
  <c r="S94" i="8"/>
  <c r="T94" i="8"/>
  <c r="U94" i="8"/>
  <c r="W94" i="8"/>
  <c r="X94" i="8"/>
  <c r="Y94" i="8"/>
  <c r="K101" i="8"/>
  <c r="L101" i="8"/>
  <c r="M101" i="8"/>
  <c r="O101" i="8"/>
  <c r="P101" i="8"/>
  <c r="Q101" i="8"/>
  <c r="S101" i="8"/>
  <c r="T101" i="8"/>
  <c r="U101" i="8"/>
  <c r="W101" i="8"/>
  <c r="X101" i="8"/>
  <c r="Y101" i="8"/>
  <c r="K102" i="8"/>
  <c r="L102" i="8"/>
  <c r="M102" i="8"/>
  <c r="O102" i="8"/>
  <c r="P102" i="8"/>
  <c r="Q102" i="8"/>
  <c r="S102" i="8"/>
  <c r="T102" i="8"/>
  <c r="U102" i="8"/>
  <c r="W102" i="8"/>
  <c r="X102" i="8"/>
  <c r="Y102" i="8"/>
  <c r="K103" i="8"/>
  <c r="L103" i="8"/>
  <c r="M103" i="8"/>
  <c r="O103" i="8"/>
  <c r="P103" i="8"/>
  <c r="Q103" i="8"/>
  <c r="S103" i="8"/>
  <c r="T103" i="8"/>
  <c r="U103" i="8"/>
  <c r="W103" i="8"/>
  <c r="X103" i="8"/>
  <c r="Y103" i="8"/>
  <c r="K104" i="8"/>
  <c r="L104" i="8"/>
  <c r="M104" i="8"/>
  <c r="O104" i="8"/>
  <c r="P104" i="8"/>
  <c r="Q104" i="8"/>
  <c r="S104" i="8"/>
  <c r="T104" i="8"/>
  <c r="U104" i="8"/>
  <c r="W104" i="8"/>
  <c r="X104" i="8"/>
  <c r="Y104" i="8"/>
  <c r="K105" i="8"/>
  <c r="L105" i="8"/>
  <c r="M105" i="8"/>
  <c r="O105" i="8"/>
  <c r="P105" i="8"/>
  <c r="Q105" i="8"/>
  <c r="S105" i="8"/>
  <c r="T105" i="8"/>
  <c r="U105" i="8"/>
  <c r="W105" i="8"/>
  <c r="X105" i="8"/>
  <c r="Y105" i="8"/>
  <c r="K106" i="8"/>
  <c r="L106" i="8"/>
  <c r="M106" i="8"/>
  <c r="O106" i="8"/>
  <c r="P106" i="8"/>
  <c r="Q106" i="8"/>
  <c r="S106" i="8"/>
  <c r="T106" i="8"/>
  <c r="U106" i="8"/>
  <c r="W106" i="8"/>
  <c r="X106" i="8"/>
  <c r="Y106" i="8"/>
  <c r="K107" i="8"/>
  <c r="L107" i="8"/>
  <c r="M107" i="8"/>
  <c r="O107" i="8"/>
  <c r="P107" i="8"/>
  <c r="Q107" i="8"/>
  <c r="S107" i="8"/>
  <c r="T107" i="8"/>
  <c r="U107" i="8"/>
  <c r="W107" i="8"/>
  <c r="X107" i="8"/>
  <c r="Y107" i="8"/>
  <c r="K108" i="8"/>
  <c r="L108" i="8"/>
  <c r="M108" i="8"/>
  <c r="O108" i="8"/>
  <c r="P108" i="8"/>
  <c r="Q108" i="8"/>
  <c r="S108" i="8"/>
  <c r="T108" i="8"/>
  <c r="U108" i="8"/>
  <c r="W108" i="8"/>
  <c r="X108" i="8"/>
  <c r="Y108" i="8"/>
  <c r="K109" i="8"/>
  <c r="L109" i="8"/>
  <c r="M109" i="8"/>
  <c r="O109" i="8"/>
  <c r="P109" i="8"/>
  <c r="Q109" i="8"/>
  <c r="S109" i="8"/>
  <c r="T109" i="8"/>
  <c r="U109" i="8"/>
  <c r="W109" i="8"/>
  <c r="X109" i="8"/>
  <c r="Y109" i="8"/>
  <c r="K110" i="8"/>
  <c r="L110" i="8"/>
  <c r="M110" i="8"/>
  <c r="O110" i="8"/>
  <c r="P110" i="8"/>
  <c r="Q110" i="8"/>
  <c r="S110" i="8"/>
  <c r="T110" i="8"/>
  <c r="U110" i="8"/>
  <c r="W110" i="8"/>
  <c r="X110" i="8"/>
  <c r="Y110" i="8"/>
  <c r="K111" i="8"/>
  <c r="L111" i="8"/>
  <c r="M111" i="8"/>
  <c r="O111" i="8"/>
  <c r="P111" i="8"/>
  <c r="Q111" i="8"/>
  <c r="S111" i="8"/>
  <c r="T111" i="8"/>
  <c r="U111" i="8"/>
  <c r="W111" i="8"/>
  <c r="X111" i="8"/>
  <c r="Y111" i="8"/>
  <c r="K112" i="8"/>
  <c r="L112" i="8"/>
  <c r="M112" i="8"/>
  <c r="O112" i="8"/>
  <c r="P112" i="8"/>
  <c r="Q112" i="8"/>
  <c r="S112" i="8"/>
  <c r="T112" i="8"/>
  <c r="U112" i="8"/>
  <c r="W112" i="8"/>
  <c r="X112" i="8"/>
  <c r="Y112" i="8"/>
  <c r="K113" i="8"/>
  <c r="L113" i="8"/>
  <c r="M113" i="8"/>
  <c r="O113" i="8"/>
  <c r="P113" i="8"/>
  <c r="Q113" i="8"/>
  <c r="S113" i="8"/>
  <c r="T113" i="8"/>
  <c r="U113" i="8"/>
  <c r="W113" i="8"/>
  <c r="X113" i="8"/>
  <c r="Y113" i="8"/>
  <c r="K114" i="8"/>
  <c r="L114" i="8"/>
  <c r="M114" i="8"/>
  <c r="O114" i="8"/>
  <c r="P114" i="8"/>
  <c r="Q114" i="8"/>
  <c r="S114" i="8"/>
  <c r="T114" i="8"/>
  <c r="U114" i="8"/>
  <c r="W114" i="8"/>
  <c r="X114" i="8"/>
  <c r="Y114" i="8"/>
  <c r="K115" i="8"/>
  <c r="L115" i="8"/>
  <c r="M115" i="8"/>
  <c r="O115" i="8"/>
  <c r="P115" i="8"/>
  <c r="Q115" i="8"/>
  <c r="S115" i="8"/>
  <c r="T115" i="8"/>
  <c r="U115" i="8"/>
  <c r="W115" i="8"/>
  <c r="X115" i="8"/>
  <c r="Y115" i="8"/>
  <c r="K116" i="8"/>
  <c r="L116" i="8"/>
  <c r="M116" i="8"/>
  <c r="O116" i="8"/>
  <c r="P116" i="8"/>
  <c r="Q116" i="8"/>
  <c r="S116" i="8"/>
  <c r="T116" i="8"/>
  <c r="U116" i="8"/>
  <c r="W116" i="8"/>
  <c r="X116" i="8"/>
  <c r="Y116" i="8"/>
  <c r="K122" i="8"/>
  <c r="N122" i="8" s="1"/>
  <c r="L122" i="8"/>
  <c r="M122" i="8"/>
  <c r="O122" i="8"/>
  <c r="P122" i="8"/>
  <c r="Q122" i="8"/>
  <c r="S122" i="8"/>
  <c r="T122" i="8"/>
  <c r="U122" i="8"/>
  <c r="W122" i="8"/>
  <c r="X122" i="8"/>
  <c r="Y122" i="8"/>
  <c r="K123" i="8"/>
  <c r="L123" i="8"/>
  <c r="M123" i="8"/>
  <c r="O123" i="8"/>
  <c r="P123" i="8"/>
  <c r="Q123" i="8"/>
  <c r="S123" i="8"/>
  <c r="T123" i="8"/>
  <c r="U123" i="8"/>
  <c r="W123" i="8"/>
  <c r="X123" i="8"/>
  <c r="Y123" i="8"/>
  <c r="K124" i="8"/>
  <c r="L124" i="8"/>
  <c r="M124" i="8"/>
  <c r="O124" i="8"/>
  <c r="P124" i="8"/>
  <c r="Q124" i="8"/>
  <c r="S124" i="8"/>
  <c r="T124" i="8"/>
  <c r="U124" i="8"/>
  <c r="W124" i="8"/>
  <c r="X124" i="8"/>
  <c r="Y124" i="8"/>
  <c r="K125" i="8"/>
  <c r="L125" i="8"/>
  <c r="M125" i="8"/>
  <c r="O125" i="8"/>
  <c r="P125" i="8"/>
  <c r="Q125" i="8"/>
  <c r="S125" i="8"/>
  <c r="T125" i="8"/>
  <c r="U125" i="8"/>
  <c r="W125" i="8"/>
  <c r="X125" i="8"/>
  <c r="Y125" i="8"/>
  <c r="K126" i="8"/>
  <c r="L126" i="8"/>
  <c r="M126" i="8"/>
  <c r="O126" i="8"/>
  <c r="P126" i="8"/>
  <c r="Q126" i="8"/>
  <c r="S126" i="8"/>
  <c r="T126" i="8"/>
  <c r="U126" i="8"/>
  <c r="W126" i="8"/>
  <c r="X126" i="8"/>
  <c r="Y126" i="8"/>
  <c r="K127" i="8"/>
  <c r="L127" i="8"/>
  <c r="M127" i="8"/>
  <c r="O127" i="8"/>
  <c r="P127" i="8"/>
  <c r="Q127" i="8"/>
  <c r="S127" i="8"/>
  <c r="T127" i="8"/>
  <c r="U127" i="8"/>
  <c r="W127" i="8"/>
  <c r="X127" i="8"/>
  <c r="Y127" i="8"/>
  <c r="K128" i="8"/>
  <c r="L128" i="8"/>
  <c r="M128" i="8"/>
  <c r="O128" i="8"/>
  <c r="P128" i="8"/>
  <c r="Q128" i="8"/>
  <c r="S128" i="8"/>
  <c r="T128" i="8"/>
  <c r="U128" i="8"/>
  <c r="W128" i="8"/>
  <c r="X128" i="8"/>
  <c r="Y128" i="8"/>
  <c r="K129" i="8"/>
  <c r="L129" i="8"/>
  <c r="M129" i="8"/>
  <c r="O129" i="8"/>
  <c r="P129" i="8"/>
  <c r="Q129" i="8"/>
  <c r="S129" i="8"/>
  <c r="T129" i="8"/>
  <c r="U129" i="8"/>
  <c r="W129" i="8"/>
  <c r="X129" i="8"/>
  <c r="Y129" i="8"/>
  <c r="K130" i="8"/>
  <c r="L130" i="8"/>
  <c r="M130" i="8"/>
  <c r="O130" i="8"/>
  <c r="P130" i="8"/>
  <c r="Q130" i="8"/>
  <c r="S130" i="8"/>
  <c r="T130" i="8"/>
  <c r="U130" i="8"/>
  <c r="W130" i="8"/>
  <c r="X130" i="8"/>
  <c r="Y130" i="8"/>
  <c r="K131" i="8"/>
  <c r="L131" i="8"/>
  <c r="M131" i="8"/>
  <c r="O131" i="8"/>
  <c r="P131" i="8"/>
  <c r="Q131" i="8"/>
  <c r="S131" i="8"/>
  <c r="T131" i="8"/>
  <c r="U131" i="8"/>
  <c r="W131" i="8"/>
  <c r="X131" i="8"/>
  <c r="Y131" i="8"/>
  <c r="K132" i="8"/>
  <c r="L132" i="8"/>
  <c r="M132" i="8"/>
  <c r="O132" i="8"/>
  <c r="P132" i="8"/>
  <c r="Q132" i="8"/>
  <c r="S132" i="8"/>
  <c r="T132" i="8"/>
  <c r="U132" i="8"/>
  <c r="W132" i="8"/>
  <c r="X132" i="8"/>
  <c r="Y132" i="8"/>
  <c r="K138" i="8"/>
  <c r="L138" i="8"/>
  <c r="M138" i="8"/>
  <c r="O138" i="8"/>
  <c r="P138" i="8"/>
  <c r="Q138" i="8"/>
  <c r="S138" i="8"/>
  <c r="T138" i="8"/>
  <c r="U138" i="8"/>
  <c r="W138" i="8"/>
  <c r="X138" i="8"/>
  <c r="Y138" i="8"/>
  <c r="K139" i="8"/>
  <c r="L139" i="8"/>
  <c r="M139" i="8"/>
  <c r="O139" i="8"/>
  <c r="P139" i="8"/>
  <c r="Q139" i="8"/>
  <c r="S139" i="8"/>
  <c r="T139" i="8"/>
  <c r="U139" i="8"/>
  <c r="W139" i="8"/>
  <c r="X139" i="8"/>
  <c r="Y139" i="8"/>
  <c r="K140" i="8"/>
  <c r="L140" i="8"/>
  <c r="M140" i="8"/>
  <c r="O140" i="8"/>
  <c r="P140" i="8"/>
  <c r="Q140" i="8"/>
  <c r="S140" i="8"/>
  <c r="T140" i="8"/>
  <c r="U140" i="8"/>
  <c r="W140" i="8"/>
  <c r="X140" i="8"/>
  <c r="Y140" i="8"/>
  <c r="K141" i="8"/>
  <c r="L141" i="8"/>
  <c r="M141" i="8"/>
  <c r="O141" i="8"/>
  <c r="P141" i="8"/>
  <c r="Q141" i="8"/>
  <c r="S141" i="8"/>
  <c r="T141" i="8"/>
  <c r="U141" i="8"/>
  <c r="W141" i="8"/>
  <c r="X141" i="8"/>
  <c r="Y141" i="8"/>
  <c r="K142" i="8"/>
  <c r="L142" i="8"/>
  <c r="M142" i="8"/>
  <c r="O142" i="8"/>
  <c r="P142" i="8"/>
  <c r="Q142" i="8"/>
  <c r="S142" i="8"/>
  <c r="T142" i="8"/>
  <c r="U142" i="8"/>
  <c r="W142" i="8"/>
  <c r="X142" i="8"/>
  <c r="Y142" i="8"/>
  <c r="K143" i="8"/>
  <c r="L143" i="8"/>
  <c r="M143" i="8"/>
  <c r="O143" i="8"/>
  <c r="P143" i="8"/>
  <c r="Q143" i="8"/>
  <c r="S143" i="8"/>
  <c r="T143" i="8"/>
  <c r="U143" i="8"/>
  <c r="W143" i="8"/>
  <c r="X143" i="8"/>
  <c r="Y143" i="8"/>
  <c r="K144" i="8"/>
  <c r="L144" i="8"/>
  <c r="M144" i="8"/>
  <c r="O144" i="8"/>
  <c r="P144" i="8"/>
  <c r="Q144" i="8"/>
  <c r="S144" i="8"/>
  <c r="T144" i="8"/>
  <c r="U144" i="8"/>
  <c r="W144" i="8"/>
  <c r="X144" i="8"/>
  <c r="Y144" i="8"/>
  <c r="K145" i="8"/>
  <c r="L145" i="8"/>
  <c r="M145" i="8"/>
  <c r="O145" i="8"/>
  <c r="P145" i="8"/>
  <c r="Q145" i="8"/>
  <c r="S145" i="8"/>
  <c r="T145" i="8"/>
  <c r="U145" i="8"/>
  <c r="W145" i="8"/>
  <c r="X145" i="8"/>
  <c r="Y145" i="8"/>
  <c r="K146" i="8"/>
  <c r="L146" i="8"/>
  <c r="M146" i="8"/>
  <c r="O146" i="8"/>
  <c r="P146" i="8"/>
  <c r="Q146" i="8"/>
  <c r="S146" i="8"/>
  <c r="T146" i="8"/>
  <c r="U146" i="8"/>
  <c r="W146" i="8"/>
  <c r="X146" i="8"/>
  <c r="Y146" i="8"/>
  <c r="K147" i="8"/>
  <c r="L147" i="8"/>
  <c r="M147" i="8"/>
  <c r="O147" i="8"/>
  <c r="P147" i="8"/>
  <c r="Q147" i="8"/>
  <c r="S147" i="8"/>
  <c r="T147" i="8"/>
  <c r="U147" i="8"/>
  <c r="W147" i="8"/>
  <c r="X147" i="8"/>
  <c r="Y147" i="8"/>
  <c r="K148" i="8"/>
  <c r="L148" i="8"/>
  <c r="M148" i="8"/>
  <c r="O148" i="8"/>
  <c r="P148" i="8"/>
  <c r="Q148" i="8"/>
  <c r="S148" i="8"/>
  <c r="T148" i="8"/>
  <c r="U148" i="8"/>
  <c r="W148" i="8"/>
  <c r="X148" i="8"/>
  <c r="Y148" i="8"/>
  <c r="K149" i="8"/>
  <c r="L149" i="8"/>
  <c r="M149" i="8"/>
  <c r="O149" i="8"/>
  <c r="P149" i="8"/>
  <c r="Q149" i="8"/>
  <c r="S149" i="8"/>
  <c r="T149" i="8"/>
  <c r="U149" i="8"/>
  <c r="W149" i="8"/>
  <c r="X149" i="8"/>
  <c r="Y149" i="8"/>
  <c r="K150" i="8"/>
  <c r="L150" i="8"/>
  <c r="M150" i="8"/>
  <c r="O150" i="8"/>
  <c r="P150" i="8"/>
  <c r="Q150" i="8"/>
  <c r="S150" i="8"/>
  <c r="T150" i="8"/>
  <c r="U150" i="8"/>
  <c r="W150" i="8"/>
  <c r="X150" i="8"/>
  <c r="Y150" i="8"/>
  <c r="K156" i="8"/>
  <c r="L156" i="8"/>
  <c r="M156" i="8"/>
  <c r="O156" i="8"/>
  <c r="P156" i="8"/>
  <c r="Q156" i="8"/>
  <c r="S156" i="8"/>
  <c r="T156" i="8"/>
  <c r="U156" i="8"/>
  <c r="W156" i="8"/>
  <c r="X156" i="8"/>
  <c r="Y156" i="8"/>
  <c r="K157" i="8"/>
  <c r="L157" i="8"/>
  <c r="M157" i="8"/>
  <c r="O157" i="8"/>
  <c r="P157" i="8"/>
  <c r="Q157" i="8"/>
  <c r="S157" i="8"/>
  <c r="T157" i="8"/>
  <c r="U157" i="8"/>
  <c r="W157" i="8"/>
  <c r="X157" i="8"/>
  <c r="Y157" i="8"/>
  <c r="K158" i="8"/>
  <c r="L158" i="8"/>
  <c r="M158" i="8"/>
  <c r="O158" i="8"/>
  <c r="P158" i="8"/>
  <c r="Q158" i="8"/>
  <c r="S158" i="8"/>
  <c r="T158" i="8"/>
  <c r="U158" i="8"/>
  <c r="W158" i="8"/>
  <c r="X158" i="8"/>
  <c r="Y158" i="8"/>
  <c r="K159" i="8"/>
  <c r="L159" i="8"/>
  <c r="M159" i="8"/>
  <c r="O159" i="8"/>
  <c r="P159" i="8"/>
  <c r="Q159" i="8"/>
  <c r="S159" i="8"/>
  <c r="T159" i="8"/>
  <c r="U159" i="8"/>
  <c r="W159" i="8"/>
  <c r="X159" i="8"/>
  <c r="Y159" i="8"/>
  <c r="K160" i="8"/>
  <c r="L160" i="8"/>
  <c r="M160" i="8"/>
  <c r="O160" i="8"/>
  <c r="P160" i="8"/>
  <c r="Q160" i="8"/>
  <c r="S160" i="8"/>
  <c r="T160" i="8"/>
  <c r="U160" i="8"/>
  <c r="W160" i="8"/>
  <c r="X160" i="8"/>
  <c r="Y160" i="8"/>
  <c r="K161" i="8"/>
  <c r="L161" i="8"/>
  <c r="M161" i="8"/>
  <c r="O161" i="8"/>
  <c r="P161" i="8"/>
  <c r="Q161" i="8"/>
  <c r="S161" i="8"/>
  <c r="T161" i="8"/>
  <c r="U161" i="8"/>
  <c r="W161" i="8"/>
  <c r="X161" i="8"/>
  <c r="Y161" i="8"/>
  <c r="K162" i="8"/>
  <c r="L162" i="8"/>
  <c r="M162" i="8"/>
  <c r="O162" i="8"/>
  <c r="P162" i="8"/>
  <c r="Q162" i="8"/>
  <c r="S162" i="8"/>
  <c r="T162" i="8"/>
  <c r="U162" i="8"/>
  <c r="W162" i="8"/>
  <c r="X162" i="8"/>
  <c r="Y162" i="8"/>
  <c r="K168" i="8"/>
  <c r="L168" i="8"/>
  <c r="M168" i="8"/>
  <c r="O168" i="8"/>
  <c r="P168" i="8"/>
  <c r="Q168" i="8"/>
  <c r="S168" i="8"/>
  <c r="T168" i="8"/>
  <c r="U168" i="8"/>
  <c r="W168" i="8"/>
  <c r="X168" i="8"/>
  <c r="Y168" i="8"/>
  <c r="K169" i="8"/>
  <c r="L169" i="8"/>
  <c r="M169" i="8"/>
  <c r="O169" i="8"/>
  <c r="P169" i="8"/>
  <c r="Q169" i="8"/>
  <c r="S169" i="8"/>
  <c r="T169" i="8"/>
  <c r="U169" i="8"/>
  <c r="W169" i="8"/>
  <c r="X169" i="8"/>
  <c r="Y169" i="8"/>
  <c r="K170" i="8"/>
  <c r="L170" i="8"/>
  <c r="M170" i="8"/>
  <c r="O170" i="8"/>
  <c r="P170" i="8"/>
  <c r="Q170" i="8"/>
  <c r="S170" i="8"/>
  <c r="T170" i="8"/>
  <c r="U170" i="8"/>
  <c r="W170" i="8"/>
  <c r="X170" i="8"/>
  <c r="Y170" i="8"/>
  <c r="K171" i="8"/>
  <c r="L171" i="8"/>
  <c r="M171" i="8"/>
  <c r="O171" i="8"/>
  <c r="P171" i="8"/>
  <c r="Q171" i="8"/>
  <c r="S171" i="8"/>
  <c r="T171" i="8"/>
  <c r="U171" i="8"/>
  <c r="W171" i="8"/>
  <c r="X171" i="8"/>
  <c r="Y171" i="8"/>
  <c r="K172" i="8"/>
  <c r="L172" i="8"/>
  <c r="M172" i="8"/>
  <c r="O172" i="8"/>
  <c r="P172" i="8"/>
  <c r="Q172" i="8"/>
  <c r="S172" i="8"/>
  <c r="T172" i="8"/>
  <c r="U172" i="8"/>
  <c r="W172" i="8"/>
  <c r="X172" i="8"/>
  <c r="Y172" i="8"/>
  <c r="K173" i="8"/>
  <c r="L173" i="8"/>
  <c r="M173" i="8"/>
  <c r="O173" i="8"/>
  <c r="P173" i="8"/>
  <c r="Q173" i="8"/>
  <c r="S173" i="8"/>
  <c r="T173" i="8"/>
  <c r="U173" i="8"/>
  <c r="W173" i="8"/>
  <c r="X173" i="8"/>
  <c r="Y173" i="8"/>
  <c r="K174" i="8"/>
  <c r="L174" i="8"/>
  <c r="M174" i="8"/>
  <c r="O174" i="8"/>
  <c r="P174" i="8"/>
  <c r="Q174" i="8"/>
  <c r="S174" i="8"/>
  <c r="T174" i="8"/>
  <c r="U174" i="8"/>
  <c r="W174" i="8"/>
  <c r="X174" i="8"/>
  <c r="Y174" i="8"/>
  <c r="K175" i="8"/>
  <c r="L175" i="8"/>
  <c r="M175" i="8"/>
  <c r="O175" i="8"/>
  <c r="P175" i="8"/>
  <c r="Q175" i="8"/>
  <c r="S175" i="8"/>
  <c r="T175" i="8"/>
  <c r="U175" i="8"/>
  <c r="W175" i="8"/>
  <c r="X175" i="8"/>
  <c r="Y175" i="8"/>
  <c r="K176" i="8"/>
  <c r="L176" i="8"/>
  <c r="M176" i="8"/>
  <c r="O176" i="8"/>
  <c r="P176" i="8"/>
  <c r="Q176" i="8"/>
  <c r="S176" i="8"/>
  <c r="T176" i="8"/>
  <c r="U176" i="8"/>
  <c r="W176" i="8"/>
  <c r="X176" i="8"/>
  <c r="Y176" i="8"/>
  <c r="K177" i="8"/>
  <c r="L177" i="8"/>
  <c r="M177" i="8"/>
  <c r="O177" i="8"/>
  <c r="P177" i="8"/>
  <c r="Q177" i="8"/>
  <c r="S177" i="8"/>
  <c r="T177" i="8"/>
  <c r="U177" i="8"/>
  <c r="W177" i="8"/>
  <c r="X177" i="8"/>
  <c r="Y177" i="8"/>
  <c r="K178" i="8"/>
  <c r="L178" i="8"/>
  <c r="M178" i="8"/>
  <c r="O178" i="8"/>
  <c r="P178" i="8"/>
  <c r="Q178" i="8"/>
  <c r="S178" i="8"/>
  <c r="T178" i="8"/>
  <c r="U178" i="8"/>
  <c r="W178" i="8"/>
  <c r="X178" i="8"/>
  <c r="Y178" i="8"/>
  <c r="K179" i="8"/>
  <c r="L179" i="8"/>
  <c r="M179" i="8"/>
  <c r="O179" i="8"/>
  <c r="P179" i="8"/>
  <c r="Q179" i="8"/>
  <c r="S179" i="8"/>
  <c r="T179" i="8"/>
  <c r="U179" i="8"/>
  <c r="W179" i="8"/>
  <c r="X179" i="8"/>
  <c r="Y179" i="8"/>
  <c r="K186" i="8"/>
  <c r="L186" i="8"/>
  <c r="M186" i="8"/>
  <c r="O186" i="8"/>
  <c r="P186" i="8"/>
  <c r="Q186" i="8"/>
  <c r="S186" i="8"/>
  <c r="T186" i="8"/>
  <c r="U186" i="8"/>
  <c r="W186" i="8"/>
  <c r="X186" i="8"/>
  <c r="Y186" i="8"/>
  <c r="K187" i="8"/>
  <c r="L187" i="8"/>
  <c r="M187" i="8"/>
  <c r="O187" i="8"/>
  <c r="P187" i="8"/>
  <c r="Q187" i="8"/>
  <c r="S187" i="8"/>
  <c r="T187" i="8"/>
  <c r="U187" i="8"/>
  <c r="W187" i="8"/>
  <c r="X187" i="8"/>
  <c r="Y187" i="8"/>
  <c r="K188" i="8"/>
  <c r="L188" i="8"/>
  <c r="M188" i="8"/>
  <c r="O188" i="8"/>
  <c r="P188" i="8"/>
  <c r="Q188" i="8"/>
  <c r="S188" i="8"/>
  <c r="T188" i="8"/>
  <c r="U188" i="8"/>
  <c r="W188" i="8"/>
  <c r="X188" i="8"/>
  <c r="Y188" i="8"/>
  <c r="L21" i="8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K23" i="8"/>
  <c r="L23" i="8"/>
  <c r="M23" i="8"/>
  <c r="O23" i="8"/>
  <c r="P23" i="8"/>
  <c r="Q23" i="8"/>
  <c r="S23" i="8"/>
  <c r="T23" i="8"/>
  <c r="U23" i="8"/>
  <c r="W23" i="8"/>
  <c r="X23" i="8"/>
  <c r="Y23" i="8"/>
  <c r="K24" i="8"/>
  <c r="L24" i="8"/>
  <c r="M24" i="8"/>
  <c r="O24" i="8"/>
  <c r="P24" i="8"/>
  <c r="Q24" i="8"/>
  <c r="S24" i="8"/>
  <c r="T24" i="8"/>
  <c r="U24" i="8"/>
  <c r="W24" i="8"/>
  <c r="X24" i="8"/>
  <c r="Y24" i="8"/>
  <c r="K25" i="8"/>
  <c r="L25" i="8"/>
  <c r="M25" i="8"/>
  <c r="O25" i="8"/>
  <c r="P25" i="8"/>
  <c r="Q25" i="8"/>
  <c r="S25" i="8"/>
  <c r="T25" i="8"/>
  <c r="U25" i="8"/>
  <c r="W25" i="8"/>
  <c r="X25" i="8"/>
  <c r="Y25" i="8"/>
  <c r="K26" i="8"/>
  <c r="L26" i="8"/>
  <c r="M26" i="8"/>
  <c r="O26" i="8"/>
  <c r="P26" i="8"/>
  <c r="Q26" i="8"/>
  <c r="S26" i="8"/>
  <c r="T26" i="8"/>
  <c r="U26" i="8"/>
  <c r="W26" i="8"/>
  <c r="X26" i="8"/>
  <c r="Y26" i="8"/>
  <c r="K27" i="8"/>
  <c r="L27" i="8"/>
  <c r="M27" i="8"/>
  <c r="O27" i="8"/>
  <c r="P27" i="8"/>
  <c r="Q27" i="8"/>
  <c r="S27" i="8"/>
  <c r="T27" i="8"/>
  <c r="U27" i="8"/>
  <c r="W27" i="8"/>
  <c r="X27" i="8"/>
  <c r="Y27" i="8"/>
  <c r="K28" i="8"/>
  <c r="L28" i="8"/>
  <c r="M28" i="8"/>
  <c r="O28" i="8"/>
  <c r="P28" i="8"/>
  <c r="Q28" i="8"/>
  <c r="S28" i="8"/>
  <c r="T28" i="8"/>
  <c r="U28" i="8"/>
  <c r="W28" i="8"/>
  <c r="X28" i="8"/>
  <c r="Y28" i="8"/>
  <c r="K29" i="8"/>
  <c r="L29" i="8"/>
  <c r="M29" i="8"/>
  <c r="O29" i="8"/>
  <c r="P29" i="8"/>
  <c r="Q29" i="8"/>
  <c r="S29" i="8"/>
  <c r="T29" i="8"/>
  <c r="U29" i="8"/>
  <c r="W29" i="8"/>
  <c r="X29" i="8"/>
  <c r="Y29" i="8"/>
  <c r="K35" i="8"/>
  <c r="L35" i="8"/>
  <c r="M35" i="8"/>
  <c r="O35" i="8"/>
  <c r="P35" i="8"/>
  <c r="Q35" i="8"/>
  <c r="S35" i="8"/>
  <c r="T35" i="8"/>
  <c r="U35" i="8"/>
  <c r="W35" i="8"/>
  <c r="X35" i="8"/>
  <c r="Y35" i="8"/>
  <c r="K36" i="8"/>
  <c r="L36" i="8"/>
  <c r="M36" i="8"/>
  <c r="O36" i="8"/>
  <c r="P36" i="8"/>
  <c r="Q36" i="8"/>
  <c r="S36" i="8"/>
  <c r="T36" i="8"/>
  <c r="U36" i="8"/>
  <c r="W36" i="8"/>
  <c r="X36" i="8"/>
  <c r="Y36" i="8"/>
  <c r="K37" i="8"/>
  <c r="L37" i="8"/>
  <c r="M37" i="8"/>
  <c r="O37" i="8"/>
  <c r="P37" i="8"/>
  <c r="Q37" i="8"/>
  <c r="S37" i="8"/>
  <c r="T37" i="8"/>
  <c r="U37" i="8"/>
  <c r="W37" i="8"/>
  <c r="X37" i="8"/>
  <c r="Y37" i="8"/>
  <c r="K38" i="8"/>
  <c r="L38" i="8"/>
  <c r="M38" i="8"/>
  <c r="O38" i="8"/>
  <c r="P38" i="8"/>
  <c r="Q38" i="8"/>
  <c r="S38" i="8"/>
  <c r="T38" i="8"/>
  <c r="U38" i="8"/>
  <c r="W38" i="8"/>
  <c r="X38" i="8"/>
  <c r="Y38" i="8"/>
  <c r="K39" i="8"/>
  <c r="L39" i="8"/>
  <c r="M39" i="8"/>
  <c r="O39" i="8"/>
  <c r="P39" i="8"/>
  <c r="Q39" i="8"/>
  <c r="S39" i="8"/>
  <c r="T39" i="8"/>
  <c r="U39" i="8"/>
  <c r="W39" i="8"/>
  <c r="X39" i="8"/>
  <c r="Y39" i="8"/>
  <c r="K40" i="8"/>
  <c r="L40" i="8"/>
  <c r="M40" i="8"/>
  <c r="O40" i="8"/>
  <c r="P40" i="8"/>
  <c r="Q40" i="8"/>
  <c r="S40" i="8"/>
  <c r="T40" i="8"/>
  <c r="U40" i="8"/>
  <c r="W40" i="8"/>
  <c r="X40" i="8"/>
  <c r="Y40" i="8"/>
  <c r="K41" i="8"/>
  <c r="L41" i="8"/>
  <c r="M41" i="8"/>
  <c r="O41" i="8"/>
  <c r="P41" i="8"/>
  <c r="Q41" i="8"/>
  <c r="S41" i="8"/>
  <c r="T41" i="8"/>
  <c r="U41" i="8"/>
  <c r="W41" i="8"/>
  <c r="X41" i="8"/>
  <c r="Y41" i="8"/>
  <c r="K47" i="8"/>
  <c r="L47" i="8"/>
  <c r="M47" i="8"/>
  <c r="O47" i="8"/>
  <c r="P47" i="8"/>
  <c r="Q47" i="8"/>
  <c r="S47" i="8"/>
  <c r="T47" i="8"/>
  <c r="U47" i="8"/>
  <c r="W47" i="8"/>
  <c r="X47" i="8"/>
  <c r="Y47" i="8"/>
  <c r="K48" i="8"/>
  <c r="L48" i="8"/>
  <c r="M48" i="8"/>
  <c r="O48" i="8"/>
  <c r="P48" i="8"/>
  <c r="Q48" i="8"/>
  <c r="S48" i="8"/>
  <c r="T48" i="8"/>
  <c r="U48" i="8"/>
  <c r="W48" i="8"/>
  <c r="X48" i="8"/>
  <c r="Y48" i="8"/>
  <c r="K54" i="8"/>
  <c r="L54" i="8"/>
  <c r="M54" i="8"/>
  <c r="O54" i="8"/>
  <c r="P54" i="8"/>
  <c r="Q54" i="8"/>
  <c r="S54" i="8"/>
  <c r="T54" i="8"/>
  <c r="U54" i="8"/>
  <c r="W54" i="8"/>
  <c r="X54" i="8"/>
  <c r="Y54" i="8"/>
  <c r="K55" i="8"/>
  <c r="L55" i="8"/>
  <c r="M55" i="8"/>
  <c r="O55" i="8"/>
  <c r="P55" i="8"/>
  <c r="Q55" i="8"/>
  <c r="S55" i="8"/>
  <c r="T55" i="8"/>
  <c r="U55" i="8"/>
  <c r="W55" i="8"/>
  <c r="X55" i="8"/>
  <c r="Y55" i="8"/>
  <c r="K61" i="8"/>
  <c r="L61" i="8"/>
  <c r="M61" i="8"/>
  <c r="O61" i="8"/>
  <c r="P61" i="8"/>
  <c r="Q61" i="8"/>
  <c r="S61" i="8"/>
  <c r="T61" i="8"/>
  <c r="U61" i="8"/>
  <c r="W61" i="8"/>
  <c r="X61" i="8"/>
  <c r="Y61" i="8"/>
  <c r="K62" i="8"/>
  <c r="L62" i="8"/>
  <c r="M62" i="8"/>
  <c r="O62" i="8"/>
  <c r="P62" i="8"/>
  <c r="Q62" i="8"/>
  <c r="S62" i="8"/>
  <c r="T62" i="8"/>
  <c r="U62" i="8"/>
  <c r="W62" i="8"/>
  <c r="X62" i="8"/>
  <c r="Y62" i="8"/>
  <c r="K63" i="8"/>
  <c r="L63" i="8"/>
  <c r="M63" i="8"/>
  <c r="O63" i="8"/>
  <c r="P63" i="8"/>
  <c r="Q63" i="8"/>
  <c r="S63" i="8"/>
  <c r="T63" i="8"/>
  <c r="U63" i="8"/>
  <c r="W63" i="8"/>
  <c r="X63" i="8"/>
  <c r="Y63" i="8"/>
  <c r="K64" i="8"/>
  <c r="L64" i="8"/>
  <c r="M64" i="8"/>
  <c r="O64" i="8"/>
  <c r="P64" i="8"/>
  <c r="Q64" i="8"/>
  <c r="S64" i="8"/>
  <c r="T64" i="8"/>
  <c r="U64" i="8"/>
  <c r="W64" i="8"/>
  <c r="X64" i="8"/>
  <c r="Y64" i="8"/>
  <c r="K65" i="8"/>
  <c r="L65" i="8"/>
  <c r="M65" i="8"/>
  <c r="O65" i="8"/>
  <c r="P65" i="8"/>
  <c r="Q65" i="8"/>
  <c r="S65" i="8"/>
  <c r="T65" i="8"/>
  <c r="U65" i="8"/>
  <c r="W65" i="8"/>
  <c r="X65" i="8"/>
  <c r="Y65" i="8"/>
  <c r="K66" i="8"/>
  <c r="L66" i="8"/>
  <c r="M66" i="8"/>
  <c r="O66" i="8"/>
  <c r="P66" i="8"/>
  <c r="Q66" i="8"/>
  <c r="S66" i="8"/>
  <c r="T66" i="8"/>
  <c r="U66" i="8"/>
  <c r="W66" i="8"/>
  <c r="X66" i="8"/>
  <c r="Y66" i="8"/>
  <c r="K67" i="8"/>
  <c r="L67" i="8"/>
  <c r="M67" i="8"/>
  <c r="O67" i="8"/>
  <c r="P67" i="8"/>
  <c r="Q67" i="8"/>
  <c r="S67" i="8"/>
  <c r="T67" i="8"/>
  <c r="U67" i="8"/>
  <c r="W67" i="8"/>
  <c r="X67" i="8"/>
  <c r="Y67" i="8"/>
  <c r="N132" i="8" l="1"/>
  <c r="V103" i="8"/>
  <c r="V187" i="8"/>
  <c r="V179" i="8"/>
  <c r="V177" i="8"/>
  <c r="V157" i="8"/>
  <c r="V150" i="8"/>
  <c r="V148" i="8"/>
  <c r="V146" i="8"/>
  <c r="V144" i="8"/>
  <c r="V140" i="8"/>
  <c r="V82" i="8"/>
  <c r="V80" i="8"/>
  <c r="X189" i="8"/>
  <c r="Z170" i="8"/>
  <c r="Z169" i="8"/>
  <c r="N169" i="8"/>
  <c r="O163" i="8"/>
  <c r="R143" i="8"/>
  <c r="R108" i="8"/>
  <c r="R104" i="8"/>
  <c r="R102" i="8"/>
  <c r="R94" i="8"/>
  <c r="R91" i="8"/>
  <c r="R89" i="8"/>
  <c r="Z129" i="8"/>
  <c r="Z125" i="8"/>
  <c r="Z112" i="8"/>
  <c r="Z108" i="8"/>
  <c r="Z104" i="8"/>
  <c r="O189" i="8"/>
  <c r="R179" i="8"/>
  <c r="R177" i="8"/>
  <c r="R175" i="8"/>
  <c r="R173" i="8"/>
  <c r="N139" i="8"/>
  <c r="O133" i="8"/>
  <c r="R188" i="8"/>
  <c r="N142" i="8"/>
  <c r="W189" i="8"/>
  <c r="U69" i="8"/>
  <c r="R65" i="8"/>
  <c r="R61" i="8"/>
  <c r="V63" i="8"/>
  <c r="V178" i="8"/>
  <c r="R161" i="8"/>
  <c r="R142" i="8"/>
  <c r="R140" i="8"/>
  <c r="V139" i="8"/>
  <c r="N131" i="8"/>
  <c r="R130" i="8"/>
  <c r="V129" i="8"/>
  <c r="N127" i="8"/>
  <c r="R126" i="8"/>
  <c r="R115" i="8"/>
  <c r="N114" i="8"/>
  <c r="R113" i="8"/>
  <c r="N110" i="8"/>
  <c r="R109" i="8"/>
  <c r="Z83" i="8"/>
  <c r="V79" i="8"/>
  <c r="N87" i="8"/>
  <c r="N85" i="8"/>
  <c r="Z78" i="8"/>
  <c r="K69" i="8"/>
  <c r="Z24" i="8"/>
  <c r="N177" i="8"/>
  <c r="N175" i="8"/>
  <c r="N173" i="8"/>
  <c r="V171" i="8"/>
  <c r="Z162" i="8"/>
  <c r="Z161" i="8"/>
  <c r="R160" i="8"/>
  <c r="Z150" i="8"/>
  <c r="Z148" i="8"/>
  <c r="Z144" i="8"/>
  <c r="V104" i="8"/>
  <c r="R90" i="8"/>
  <c r="V89" i="8"/>
  <c r="Z171" i="8"/>
  <c r="V158" i="8"/>
  <c r="R178" i="8"/>
  <c r="R174" i="8"/>
  <c r="N162" i="8"/>
  <c r="P163" i="8"/>
  <c r="Z103" i="8"/>
  <c r="V102" i="8"/>
  <c r="V91" i="8"/>
  <c r="V81" i="8"/>
  <c r="R80" i="8"/>
  <c r="R68" i="8"/>
  <c r="V160" i="8"/>
  <c r="V143" i="8"/>
  <c r="V26" i="8"/>
  <c r="Z138" i="8"/>
  <c r="R112" i="8"/>
  <c r="Z82" i="8"/>
  <c r="N82" i="8"/>
  <c r="N143" i="8"/>
  <c r="N88" i="8"/>
  <c r="Z84" i="8"/>
  <c r="Z29" i="8"/>
  <c r="N27" i="8"/>
  <c r="N178" i="8"/>
  <c r="N176" i="8"/>
  <c r="N174" i="8"/>
  <c r="V172" i="8"/>
  <c r="N170" i="8"/>
  <c r="Z158" i="8"/>
  <c r="Z156" i="8"/>
  <c r="Z149" i="8"/>
  <c r="Z147" i="8"/>
  <c r="R146" i="8"/>
  <c r="R87" i="8"/>
  <c r="L69" i="8"/>
  <c r="N187" i="8"/>
  <c r="R186" i="8"/>
  <c r="Z179" i="8"/>
  <c r="Z177" i="8"/>
  <c r="V176" i="8"/>
  <c r="V174" i="8"/>
  <c r="R171" i="8"/>
  <c r="N161" i="8"/>
  <c r="N159" i="8"/>
  <c r="N148" i="8"/>
  <c r="N146" i="8"/>
  <c r="R145" i="8"/>
  <c r="N144" i="8"/>
  <c r="Z142" i="8"/>
  <c r="Z140" i="8"/>
  <c r="Z132" i="8"/>
  <c r="R128" i="8"/>
  <c r="R124" i="8"/>
  <c r="R122" i="8"/>
  <c r="V114" i="8"/>
  <c r="V110" i="8"/>
  <c r="N108" i="8"/>
  <c r="R107" i="8"/>
  <c r="N106" i="8"/>
  <c r="R105" i="8"/>
  <c r="Z91" i="8"/>
  <c r="R85" i="8"/>
  <c r="N84" i="8"/>
  <c r="U95" i="8"/>
  <c r="N78" i="8"/>
  <c r="V68" i="8"/>
  <c r="W163" i="8"/>
  <c r="T69" i="8"/>
  <c r="R29" i="8"/>
  <c r="Z188" i="8"/>
  <c r="Y189" i="8"/>
  <c r="N179" i="8"/>
  <c r="R176" i="8"/>
  <c r="W180" i="8"/>
  <c r="N171" i="8"/>
  <c r="X180" i="8"/>
  <c r="V169" i="8"/>
  <c r="V162" i="8"/>
  <c r="Z160" i="8"/>
  <c r="V159" i="8"/>
  <c r="R158" i="8"/>
  <c r="R156" i="8"/>
  <c r="R149" i="8"/>
  <c r="Z145" i="8"/>
  <c r="V142" i="8"/>
  <c r="R141" i="8"/>
  <c r="N140" i="8"/>
  <c r="V131" i="8"/>
  <c r="Z130" i="8"/>
  <c r="V127" i="8"/>
  <c r="Z126" i="8"/>
  <c r="X133" i="8"/>
  <c r="Z115" i="8"/>
  <c r="V112" i="8"/>
  <c r="Z111" i="8"/>
  <c r="Z109" i="8"/>
  <c r="V106" i="8"/>
  <c r="N102" i="8"/>
  <c r="R92" i="8"/>
  <c r="Z87" i="8"/>
  <c r="V86" i="8"/>
  <c r="Z80" i="8"/>
  <c r="Z79" i="8"/>
  <c r="S69" i="8"/>
  <c r="R138" i="8"/>
  <c r="R131" i="8"/>
  <c r="Z107" i="8"/>
  <c r="N89" i="8"/>
  <c r="R88" i="8"/>
  <c r="R81" i="8"/>
  <c r="N79" i="8"/>
  <c r="R41" i="8"/>
  <c r="R187" i="8"/>
  <c r="L189" i="8"/>
  <c r="Z176" i="8"/>
  <c r="N188" i="8"/>
  <c r="N186" i="8"/>
  <c r="Z178" i="8"/>
  <c r="V175" i="8"/>
  <c r="V173" i="8"/>
  <c r="R172" i="8"/>
  <c r="R170" i="8"/>
  <c r="R162" i="8"/>
  <c r="N160" i="8"/>
  <c r="N158" i="8"/>
  <c r="R157" i="8"/>
  <c r="U163" i="8"/>
  <c r="R150" i="8"/>
  <c r="N149" i="8"/>
  <c r="N147" i="8"/>
  <c r="N145" i="8"/>
  <c r="Z141" i="8"/>
  <c r="Z139" i="8"/>
  <c r="Z131" i="8"/>
  <c r="R129" i="8"/>
  <c r="R125" i="8"/>
  <c r="V122" i="8"/>
  <c r="R114" i="8"/>
  <c r="R110" i="8"/>
  <c r="Z88" i="8"/>
  <c r="R84" i="8"/>
  <c r="R78" i="8"/>
  <c r="W69" i="8"/>
  <c r="Y69" i="8"/>
  <c r="Z187" i="8"/>
  <c r="T189" i="8"/>
  <c r="O180" i="8"/>
  <c r="Z174" i="8"/>
  <c r="N172" i="8"/>
  <c r="P180" i="8"/>
  <c r="R159" i="8"/>
  <c r="R148" i="8"/>
  <c r="V147" i="8"/>
  <c r="Z146" i="8"/>
  <c r="R144" i="8"/>
  <c r="N141" i="8"/>
  <c r="V132" i="8"/>
  <c r="V130" i="8"/>
  <c r="N129" i="8"/>
  <c r="V126" i="8"/>
  <c r="Z123" i="8"/>
  <c r="N123" i="8"/>
  <c r="Z116" i="8"/>
  <c r="R106" i="8"/>
  <c r="N103" i="8"/>
  <c r="K117" i="8"/>
  <c r="N92" i="8"/>
  <c r="V85" i="8"/>
  <c r="N83" i="8"/>
  <c r="Z81" i="8"/>
  <c r="Z68" i="8"/>
  <c r="O69" i="8"/>
  <c r="X69" i="8"/>
  <c r="M69" i="8"/>
  <c r="V188" i="8"/>
  <c r="Z168" i="8"/>
  <c r="X163" i="8"/>
  <c r="R132" i="8"/>
  <c r="V83" i="8"/>
  <c r="M95" i="8"/>
  <c r="M133" i="8"/>
  <c r="Z65" i="8"/>
  <c r="V48" i="8"/>
  <c r="O49" i="8"/>
  <c r="Z175" i="8"/>
  <c r="V170" i="8"/>
  <c r="Z159" i="8"/>
  <c r="T163" i="8"/>
  <c r="L163" i="8"/>
  <c r="V149" i="8"/>
  <c r="V141" i="8"/>
  <c r="P151" i="8"/>
  <c r="L133" i="8"/>
  <c r="S117" i="8"/>
  <c r="N115" i="8"/>
  <c r="Z110" i="8"/>
  <c r="V109" i="8"/>
  <c r="N107" i="8"/>
  <c r="Z102" i="8"/>
  <c r="V101" i="8"/>
  <c r="Z93" i="8"/>
  <c r="N93" i="8"/>
  <c r="Z89" i="8"/>
  <c r="W95" i="8"/>
  <c r="Q95" i="8"/>
  <c r="V78" i="8"/>
  <c r="L42" i="8"/>
  <c r="Q133" i="8"/>
  <c r="N66" i="8"/>
  <c r="Z54" i="8"/>
  <c r="V38" i="8"/>
  <c r="Z28" i="8"/>
  <c r="R28" i="8"/>
  <c r="V23" i="8"/>
  <c r="R169" i="8"/>
  <c r="N157" i="8"/>
  <c r="N150" i="8"/>
  <c r="R147" i="8"/>
  <c r="X151" i="8"/>
  <c r="R139" i="8"/>
  <c r="N130" i="8"/>
  <c r="N126" i="8"/>
  <c r="V123" i="8"/>
  <c r="R116" i="8"/>
  <c r="Z113" i="8"/>
  <c r="N112" i="8"/>
  <c r="R111" i="8"/>
  <c r="Z105" i="8"/>
  <c r="N104" i="8"/>
  <c r="R103" i="8"/>
  <c r="Z92" i="8"/>
  <c r="N91" i="8"/>
  <c r="V88" i="8"/>
  <c r="N86" i="8"/>
  <c r="Q69" i="8"/>
  <c r="U133" i="8"/>
  <c r="L49" i="8"/>
  <c r="Z37" i="8"/>
  <c r="L180" i="8"/>
  <c r="Y151" i="8"/>
  <c r="L151" i="8"/>
  <c r="T133" i="8"/>
  <c r="V115" i="8"/>
  <c r="N113" i="8"/>
  <c r="V107" i="8"/>
  <c r="N105" i="8"/>
  <c r="Q117" i="8"/>
  <c r="V93" i="8"/>
  <c r="Y95" i="8"/>
  <c r="P69" i="8"/>
  <c r="Y180" i="8"/>
  <c r="Y133" i="8"/>
  <c r="U189" i="8"/>
  <c r="M189" i="8"/>
  <c r="T180" i="8"/>
  <c r="N168" i="8"/>
  <c r="Q151" i="8"/>
  <c r="T151" i="8"/>
  <c r="K151" i="8"/>
  <c r="M117" i="8"/>
  <c r="R66" i="8"/>
  <c r="N37" i="8"/>
  <c r="R36" i="8"/>
  <c r="K30" i="8"/>
  <c r="P189" i="8"/>
  <c r="V186" i="8"/>
  <c r="Z173" i="8"/>
  <c r="V168" i="8"/>
  <c r="Z157" i="8"/>
  <c r="V145" i="8"/>
  <c r="S151" i="8"/>
  <c r="Z128" i="8"/>
  <c r="N128" i="8"/>
  <c r="Z124" i="8"/>
  <c r="N124" i="8"/>
  <c r="W133" i="8"/>
  <c r="N116" i="8"/>
  <c r="Z114" i="8"/>
  <c r="V113" i="8"/>
  <c r="N111" i="8"/>
  <c r="Z106" i="8"/>
  <c r="V105" i="8"/>
  <c r="Y117" i="8"/>
  <c r="R101" i="8"/>
  <c r="Z94" i="8"/>
  <c r="N94" i="8"/>
  <c r="Z90" i="8"/>
  <c r="N90" i="8"/>
  <c r="Z85" i="8"/>
  <c r="V84" i="8"/>
  <c r="R82" i="8"/>
  <c r="N80" i="8"/>
  <c r="R79" i="8"/>
  <c r="N68" i="8"/>
  <c r="R25" i="8"/>
  <c r="U180" i="8"/>
  <c r="M180" i="8"/>
  <c r="R168" i="8"/>
  <c r="Y163" i="8"/>
  <c r="Q163" i="8"/>
  <c r="U151" i="8"/>
  <c r="M151" i="8"/>
  <c r="P133" i="8"/>
  <c r="U117" i="8"/>
  <c r="V92" i="8"/>
  <c r="Q180" i="8"/>
  <c r="M163" i="8"/>
  <c r="W49" i="8"/>
  <c r="Z186" i="8"/>
  <c r="Q189" i="8"/>
  <c r="Z172" i="8"/>
  <c r="V161" i="8"/>
  <c r="V156" i="8"/>
  <c r="N156" i="8"/>
  <c r="Z143" i="8"/>
  <c r="V128" i="8"/>
  <c r="Z127" i="8"/>
  <c r="R127" i="8"/>
  <c r="V125" i="8"/>
  <c r="N125" i="8"/>
  <c r="V124" i="8"/>
  <c r="V116" i="8"/>
  <c r="V111" i="8"/>
  <c r="N109" i="8"/>
  <c r="V108" i="8"/>
  <c r="Z101" i="8"/>
  <c r="N101" i="8"/>
  <c r="V94" i="8"/>
  <c r="R93" i="8"/>
  <c r="V90" i="8"/>
  <c r="V87" i="8"/>
  <c r="O95" i="8"/>
  <c r="R83" i="8"/>
  <c r="N81" i="8"/>
  <c r="T95" i="8"/>
  <c r="L95" i="8"/>
  <c r="S95" i="8"/>
  <c r="K95" i="8"/>
  <c r="X117" i="8"/>
  <c r="P117" i="8"/>
  <c r="R123" i="8"/>
  <c r="W117" i="8"/>
  <c r="O117" i="8"/>
  <c r="Z122" i="8"/>
  <c r="X95" i="8"/>
  <c r="P95" i="8"/>
  <c r="Z86" i="8"/>
  <c r="R86" i="8"/>
  <c r="T117" i="8"/>
  <c r="L117" i="8"/>
  <c r="W151" i="8"/>
  <c r="O151" i="8"/>
  <c r="S189" i="8"/>
  <c r="K189" i="8"/>
  <c r="S180" i="8"/>
  <c r="K180" i="8"/>
  <c r="S163" i="8"/>
  <c r="K163" i="8"/>
  <c r="S133" i="8"/>
  <c r="K133" i="8"/>
  <c r="V138" i="8"/>
  <c r="N138" i="8"/>
  <c r="N63" i="8"/>
  <c r="R54" i="8"/>
  <c r="Z40" i="8"/>
  <c r="R37" i="8"/>
  <c r="R24" i="8"/>
  <c r="N23" i="8"/>
  <c r="V66" i="8"/>
  <c r="N65" i="8"/>
  <c r="V55" i="8"/>
  <c r="N48" i="8"/>
  <c r="Z36" i="8"/>
  <c r="N35" i="8"/>
  <c r="X30" i="8"/>
  <c r="P49" i="8"/>
  <c r="P30" i="8"/>
  <c r="L30" i="8"/>
  <c r="V65" i="8"/>
  <c r="Z61" i="8"/>
  <c r="R55" i="8"/>
  <c r="T49" i="8"/>
  <c r="Z41" i="8"/>
  <c r="P42" i="8"/>
  <c r="T42" i="8"/>
  <c r="V35" i="8"/>
  <c r="N26" i="8"/>
  <c r="Z55" i="8"/>
  <c r="R40" i="8"/>
  <c r="R27" i="8"/>
  <c r="Y56" i="8"/>
  <c r="N38" i="8"/>
  <c r="R48" i="8"/>
  <c r="V29" i="8"/>
  <c r="Z26" i="8"/>
  <c r="Z66" i="8"/>
  <c r="N64" i="8"/>
  <c r="X49" i="8"/>
  <c r="Z48" i="8"/>
  <c r="V47" i="8"/>
  <c r="R39" i="8"/>
  <c r="Z25" i="8"/>
  <c r="R67" i="8"/>
  <c r="V64" i="8"/>
  <c r="L56" i="8"/>
  <c r="Z39" i="8"/>
  <c r="N39" i="8"/>
  <c r="N25" i="8"/>
  <c r="N55" i="8"/>
  <c r="U56" i="8"/>
  <c r="N40" i="8"/>
  <c r="V37" i="8"/>
  <c r="Z27" i="8"/>
  <c r="N67" i="8"/>
  <c r="T56" i="8"/>
  <c r="R47" i="8"/>
  <c r="X42" i="8"/>
  <c r="V40" i="8"/>
  <c r="V39" i="8"/>
  <c r="Y42" i="8"/>
  <c r="N28" i="8"/>
  <c r="V25" i="8"/>
  <c r="Q56" i="8"/>
  <c r="N41" i="8"/>
  <c r="R38" i="8"/>
  <c r="T30" i="8"/>
  <c r="V28" i="8"/>
  <c r="V27" i="8"/>
  <c r="Y30" i="8"/>
  <c r="V67" i="8"/>
  <c r="Z47" i="8"/>
  <c r="N47" i="8"/>
  <c r="V41" i="8"/>
  <c r="Z38" i="8"/>
  <c r="N29" i="8"/>
  <c r="R26" i="8"/>
  <c r="Z63" i="8"/>
  <c r="W56" i="8"/>
  <c r="Q42" i="8"/>
  <c r="V24" i="8"/>
  <c r="U30" i="8"/>
  <c r="R63" i="8"/>
  <c r="K56" i="8"/>
  <c r="N54" i="8"/>
  <c r="N61" i="8"/>
  <c r="S56" i="8"/>
  <c r="V54" i="8"/>
  <c r="Q49" i="8"/>
  <c r="N24" i="8"/>
  <c r="M30" i="8"/>
  <c r="R64" i="8"/>
  <c r="V61" i="8"/>
  <c r="Y49" i="8"/>
  <c r="S42" i="8"/>
  <c r="R35" i="8"/>
  <c r="O42" i="8"/>
  <c r="Q30" i="8"/>
  <c r="N62" i="8"/>
  <c r="M49" i="8"/>
  <c r="Z64" i="8"/>
  <c r="U49" i="8"/>
  <c r="Z35" i="8"/>
  <c r="W42" i="8"/>
  <c r="S30" i="8"/>
  <c r="R23" i="8"/>
  <c r="O30" i="8"/>
  <c r="S49" i="8"/>
  <c r="V62" i="8"/>
  <c r="M56" i="8"/>
  <c r="K49" i="8"/>
  <c r="K42" i="8"/>
  <c r="N36" i="8"/>
  <c r="M42" i="8"/>
  <c r="O56" i="8"/>
  <c r="V36" i="8"/>
  <c r="U42" i="8"/>
  <c r="Z23" i="8"/>
  <c r="W30" i="8"/>
  <c r="Z62" i="8"/>
  <c r="R62" i="8"/>
  <c r="X56" i="8"/>
  <c r="P56" i="8"/>
  <c r="V69" i="8" l="1"/>
  <c r="R189" i="8"/>
  <c r="Z189" i="8"/>
  <c r="R151" i="8"/>
  <c r="R163" i="8"/>
  <c r="T192" i="8"/>
  <c r="Z151" i="8"/>
  <c r="N69" i="8"/>
  <c r="V189" i="8"/>
  <c r="L192" i="8"/>
  <c r="Z163" i="8"/>
  <c r="Z133" i="8"/>
  <c r="N117" i="8"/>
  <c r="Y192" i="8"/>
  <c r="N151" i="8"/>
  <c r="R69" i="8"/>
  <c r="U192" i="8"/>
  <c r="S72" i="8"/>
  <c r="R133" i="8"/>
  <c r="N180" i="8"/>
  <c r="R180" i="8"/>
  <c r="X72" i="8"/>
  <c r="Z69" i="8"/>
  <c r="N189" i="8"/>
  <c r="M192" i="8"/>
  <c r="P192" i="8"/>
  <c r="Z180" i="8"/>
  <c r="O72" i="8"/>
  <c r="R95" i="8"/>
  <c r="V151" i="8"/>
  <c r="Z49" i="8"/>
  <c r="Z95" i="8"/>
  <c r="Q72" i="8"/>
  <c r="W72" i="8"/>
  <c r="L72" i="8"/>
  <c r="Q192" i="8"/>
  <c r="P72" i="8"/>
  <c r="Y72" i="8"/>
  <c r="N163" i="8"/>
  <c r="V117" i="8"/>
  <c r="N30" i="8"/>
  <c r="M72" i="8"/>
  <c r="U72" i="8"/>
  <c r="V163" i="8"/>
  <c r="R49" i="8"/>
  <c r="X192" i="8"/>
  <c r="T72" i="8"/>
  <c r="V180" i="8"/>
  <c r="N95" i="8"/>
  <c r="K72" i="8"/>
  <c r="V95" i="8"/>
  <c r="R117" i="8"/>
  <c r="O192" i="8"/>
  <c r="Z117" i="8"/>
  <c r="K192" i="8"/>
  <c r="N133" i="8"/>
  <c r="S192" i="8"/>
  <c r="V133" i="8"/>
  <c r="W192" i="8"/>
  <c r="Z42" i="8"/>
  <c r="V49" i="8"/>
  <c r="R42" i="8"/>
  <c r="V56" i="8"/>
  <c r="R56" i="8"/>
  <c r="V30" i="8"/>
  <c r="R30" i="8"/>
  <c r="V42" i="8"/>
  <c r="Z56" i="8"/>
  <c r="Z30" i="8"/>
  <c r="N42" i="8"/>
  <c r="N56" i="8"/>
  <c r="N49" i="8"/>
  <c r="K194" i="8" l="1"/>
  <c r="T194" i="8"/>
  <c r="R192" i="8"/>
  <c r="Y194" i="8"/>
  <c r="O194" i="8"/>
  <c r="Z192" i="8"/>
  <c r="S194" i="8"/>
  <c r="N192" i="8"/>
  <c r="X194" i="8"/>
  <c r="P194" i="8"/>
  <c r="U194" i="8"/>
  <c r="L194" i="8"/>
  <c r="Z72" i="8"/>
  <c r="Q194" i="8"/>
  <c r="M194" i="8"/>
  <c r="R72" i="8"/>
  <c r="N72" i="8"/>
  <c r="W194" i="8"/>
  <c r="V72" i="8"/>
  <c r="V192" i="8"/>
  <c r="R194" i="8" l="1"/>
  <c r="Z194" i="8"/>
  <c r="N194" i="8"/>
  <c r="V194" i="8"/>
  <c r="A2" i="4" l="1"/>
  <c r="A1" i="4"/>
  <c r="D58" i="4"/>
  <c r="D42" i="4"/>
  <c r="D31" i="4"/>
  <c r="D26" i="4"/>
  <c r="D34" i="4" s="1"/>
  <c r="D44" i="4" s="1"/>
  <c r="D24" i="4"/>
  <c r="B58" i="4"/>
  <c r="B42" i="4"/>
  <c r="B24" i="4"/>
  <c r="B31" i="4"/>
  <c r="C31" i="4"/>
  <c r="C26" i="4"/>
  <c r="C34" i="4" s="1"/>
  <c r="B26" i="4"/>
  <c r="B34" i="4" s="1"/>
  <c r="C58" i="4"/>
  <c r="C42" i="4"/>
  <c r="C24" i="4"/>
  <c r="C44" i="4" l="1"/>
  <c r="C37" i="4"/>
  <c r="D47" i="4"/>
  <c r="D50" i="4" s="1"/>
  <c r="D53" i="4"/>
  <c r="B37" i="4"/>
  <c r="B44" i="4"/>
  <c r="B47" i="4" s="1"/>
  <c r="D37" i="4"/>
  <c r="C47" i="4" l="1"/>
  <c r="C50" i="4" s="1"/>
  <c r="C53" i="4"/>
  <c r="B53" i="4"/>
  <c r="B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<sst xmlns="http://schemas.openxmlformats.org/spreadsheetml/2006/main" count="328" uniqueCount="315">
  <si>
    <t>Budget</t>
  </si>
  <si>
    <t>Rent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</si>
  <si>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</si>
  <si>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</si>
  <si>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</si>
  <si>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</si>
  <si>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</si>
  <si>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</si>
  <si>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</si>
  <si>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</si>
  <si>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</si>
  <si>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</si>
  <si>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</si>
  <si>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</si>
  <si>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</si>
  <si>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</si>
  <si>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</si>
  <si>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</si>
  <si>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</si>
  <si>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</si>
  <si>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</si>
  <si>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</si>
  <si>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</si>
  <si>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</si>
  <si>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</si>
  <si>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</si>
  <si>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</si>
  <si>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</si>
  <si>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</si>
  <si>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</si>
  <si>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</si>
  <si>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</si>
  <si>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</si>
  <si>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</si>
  <si>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</si>
  <si>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</si>
  <si>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</si>
  <si>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</si>
  <si>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</si>
  <si>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</si>
  <si>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</si>
  <si>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</si>
  <si>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</si>
  <si>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</si>
  <si>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</si>
  <si>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</si>
  <si>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</si>
  <si>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</si>
  <si>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</si>
  <si>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</si>
  <si>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</si>
  <si>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</si>
  <si>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</si>
  <si>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</si>
  <si>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</si>
  <si>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</si>
  <si>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</si>
  <si>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</si>
  <si>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</si>
  <si>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</si>
  <si>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</si>
  <si>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</si>
  <si>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</si>
  <si>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</si>
  <si>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</si>
  <si>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</si>
  <si>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</si>
  <si>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</si>
  <si>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</si>
  <si>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</si>
  <si>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</si>
  <si>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</si>
  <si>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</si>
  <si>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Other Direct Student Expense</t>
  </si>
  <si>
    <t>NET INCOME / (LOSS)</t>
  </si>
  <si>
    <t>TOTAL EXPENSE</t>
  </si>
  <si>
    <t>Depreciation and Amortization Subtotal</t>
  </si>
  <si>
    <t>Depreciation and Amortization Expense</t>
  </si>
  <si>
    <t>General Expense Subtotal</t>
  </si>
  <si>
    <t>General Expenses</t>
  </si>
  <si>
    <t>Professional Fees Subtotal</t>
  </si>
  <si>
    <t>Professional Fees</t>
  </si>
  <si>
    <t>Occupancy Expense Subtotal</t>
  </si>
  <si>
    <t>Occupancy Expense</t>
  </si>
  <si>
    <t>Office Expense Subtotal</t>
  </si>
  <si>
    <t>Office Expenses</t>
  </si>
  <si>
    <t>Direct Student Costs Subtotal</t>
  </si>
  <si>
    <t>Direct Student Costs</t>
  </si>
  <si>
    <t>Salaries &amp; Benefits Subtotal</t>
  </si>
  <si>
    <t>Staff Count</t>
  </si>
  <si>
    <t>Salaries and Benefits</t>
  </si>
  <si>
    <t>TOTAL REVENUE</t>
  </si>
  <si>
    <t>Other Revenue Subtotal</t>
  </si>
  <si>
    <t>Other Revenue</t>
  </si>
  <si>
    <t>Investment Income Subtotal</t>
  </si>
  <si>
    <t>Investment Income</t>
  </si>
  <si>
    <t>Private Revenue Subtotal</t>
  </si>
  <si>
    <t>Private Revenue</t>
  </si>
  <si>
    <t>Other Public Revenue Subtotal</t>
  </si>
  <si>
    <t>Other Public Revenue</t>
  </si>
  <si>
    <t>Public Revenue Subtotal</t>
  </si>
  <si>
    <t>Projected</t>
  </si>
  <si>
    <t>Budgeted</t>
  </si>
  <si>
    <t>Per Pupil Funding  Revenue</t>
  </si>
  <si>
    <t>2019-20</t>
  </si>
  <si>
    <t>KIPP DC BUDGET 2019-20</t>
  </si>
  <si>
    <t>All Locations</t>
  </si>
  <si>
    <t>2020_V2BoD</t>
  </si>
  <si>
    <t>2019 Final Budget</t>
  </si>
  <si>
    <t>No Month</t>
  </si>
  <si>
    <t>Reporting Month</t>
  </si>
  <si>
    <t>PCSB Annual Budget Report</t>
  </si>
  <si>
    <t>Public Revenue -</t>
  </si>
  <si>
    <t>Bottom Level</t>
  </si>
  <si>
    <t>4010</t>
  </si>
  <si>
    <t>Base Per Pupil Allocation</t>
  </si>
  <si>
    <t>4020</t>
  </si>
  <si>
    <t>At Risk Per Pupil Allocation</t>
  </si>
  <si>
    <t>4030</t>
  </si>
  <si>
    <t>Special Ed Per Pupil</t>
  </si>
  <si>
    <t>4040</t>
  </si>
  <si>
    <t>LEP/NEP Per Pupil Allocation</t>
  </si>
  <si>
    <t>4050</t>
  </si>
  <si>
    <t>Summer School Per Pupil</t>
  </si>
  <si>
    <t>4060</t>
  </si>
  <si>
    <t>Facility Per Pupil Allocation</t>
  </si>
  <si>
    <t>Other Public Revenue -</t>
  </si>
  <si>
    <t>4110</t>
  </si>
  <si>
    <t>NCLB Entitlement Revenue</t>
  </si>
  <si>
    <t>4120</t>
  </si>
  <si>
    <t>Food Program Revenue</t>
  </si>
  <si>
    <t>4122</t>
  </si>
  <si>
    <t>Medicaid Remittances</t>
  </si>
  <si>
    <t>4115</t>
  </si>
  <si>
    <t>IDEA Funding (SPED LEA</t>
  </si>
  <si>
    <t>4130</t>
  </si>
  <si>
    <t>Federal Grants</t>
  </si>
  <si>
    <t>4140</t>
  </si>
  <si>
    <t>State and Local Grants</t>
  </si>
  <si>
    <t>Private Revenue -</t>
  </si>
  <si>
    <t>4210</t>
  </si>
  <si>
    <t>Contributions &amp; Private Grants</t>
  </si>
  <si>
    <t>Investment Income -</t>
  </si>
  <si>
    <t>4410</t>
  </si>
  <si>
    <t>Interest Income</t>
  </si>
  <si>
    <t>Other Revenue -</t>
  </si>
  <si>
    <t>4310</t>
  </si>
  <si>
    <t>Student Uniform Fees</t>
  </si>
  <si>
    <t>4320</t>
  </si>
  <si>
    <t>Student Meal Fees</t>
  </si>
  <si>
    <t>4330</t>
  </si>
  <si>
    <t>Student Fees</t>
  </si>
  <si>
    <t>4340</t>
  </si>
  <si>
    <t>School Fundraising Revenue</t>
  </si>
  <si>
    <t>4510</t>
  </si>
  <si>
    <t>Rental Income</t>
  </si>
  <si>
    <t>4520</t>
  </si>
  <si>
    <t>Fee Income</t>
  </si>
  <si>
    <t>4990</t>
  </si>
  <si>
    <t>Miscellaneous Income</t>
  </si>
  <si>
    <t>Personnel Costs -</t>
  </si>
  <si>
    <t>5010</t>
  </si>
  <si>
    <t>Principals/Exec Leadership</t>
  </si>
  <si>
    <t>5012</t>
  </si>
  <si>
    <t>Administrative Salaries</t>
  </si>
  <si>
    <t>5020</t>
  </si>
  <si>
    <t>Instructional Salaries</t>
  </si>
  <si>
    <t>5022</t>
  </si>
  <si>
    <t>Instructional Support Salaries</t>
  </si>
  <si>
    <t>5030</t>
  </si>
  <si>
    <t>Student Support Salaries</t>
  </si>
  <si>
    <t>5032</t>
  </si>
  <si>
    <t>Contracted Program Staff</t>
  </si>
  <si>
    <t>5034</t>
  </si>
  <si>
    <t>Supplemental School Staff</t>
  </si>
  <si>
    <t>5036</t>
  </si>
  <si>
    <t>Coaching Stipends</t>
  </si>
  <si>
    <t>5040</t>
  </si>
  <si>
    <t>Bonuses</t>
  </si>
  <si>
    <t>5042</t>
  </si>
  <si>
    <t>Substitutes</t>
  </si>
  <si>
    <t>5050</t>
  </si>
  <si>
    <t>Payroll Taxes</t>
  </si>
  <si>
    <t>5052</t>
  </si>
  <si>
    <t>Employee Benefits</t>
  </si>
  <si>
    <t>5054</t>
  </si>
  <si>
    <t>Payroll and HR Processing Fees</t>
  </si>
  <si>
    <t>5060</t>
  </si>
  <si>
    <t>Staff and Volunteer Recruitment</t>
  </si>
  <si>
    <t>5070</t>
  </si>
  <si>
    <t>Staff Development</t>
  </si>
  <si>
    <t>5080</t>
  </si>
  <si>
    <t>Staff Meals, Events, Awards</t>
  </si>
  <si>
    <t>Direct Student Expenses -</t>
  </si>
  <si>
    <t>5110</t>
  </si>
  <si>
    <t>Textbooks and Other Books</t>
  </si>
  <si>
    <t>5115</t>
  </si>
  <si>
    <t>Educational and Curriculum Supplies</t>
  </si>
  <si>
    <t>5120</t>
  </si>
  <si>
    <t>Classroom Furniture and Equip</t>
  </si>
  <si>
    <t>5122</t>
  </si>
  <si>
    <t>Student and Classroom Technology</t>
  </si>
  <si>
    <t>5124</t>
  </si>
  <si>
    <t>Software License Fees - Instructional</t>
  </si>
  <si>
    <t>5125</t>
  </si>
  <si>
    <t>Educational Consultants</t>
  </si>
  <si>
    <t>5130</t>
  </si>
  <si>
    <t>Student Assessment</t>
  </si>
  <si>
    <t>5135</t>
  </si>
  <si>
    <t>Student Uniform Expense</t>
  </si>
  <si>
    <t>5140</t>
  </si>
  <si>
    <t>Contracted Food Service</t>
  </si>
  <si>
    <t>5145</t>
  </si>
  <si>
    <t>Student Transportation</t>
  </si>
  <si>
    <t>5150</t>
  </si>
  <si>
    <t>Student Lodging</t>
  </si>
  <si>
    <t>5155</t>
  </si>
  <si>
    <t>Student Snacks &amp; Other Meals</t>
  </si>
  <si>
    <t>5160</t>
  </si>
  <si>
    <t>Extracurricular Activities</t>
  </si>
  <si>
    <t>5170</t>
  </si>
  <si>
    <t>Financial Assistance</t>
  </si>
  <si>
    <t>5180</t>
  </si>
  <si>
    <t>Office Expenses -</t>
  </si>
  <si>
    <t>5410</t>
  </si>
  <si>
    <t>Administrative Supplies</t>
  </si>
  <si>
    <t>5420</t>
  </si>
  <si>
    <t>Admin Furniture &amp; Equipment</t>
  </si>
  <si>
    <t>5422</t>
  </si>
  <si>
    <t>Staff Technology</t>
  </si>
  <si>
    <t>5424</t>
  </si>
  <si>
    <t>Software License Fees - Administrative</t>
  </si>
  <si>
    <t>5430</t>
  </si>
  <si>
    <t>Telecommunications &amp; Internet</t>
  </si>
  <si>
    <t>5440</t>
  </si>
  <si>
    <t>Printing &amp; Photocopying</t>
  </si>
  <si>
    <t>5450</t>
  </si>
  <si>
    <t>Postage &amp; Courier</t>
  </si>
  <si>
    <t>5460</t>
  </si>
  <si>
    <t>Business Insurance</t>
  </si>
  <si>
    <t>5470</t>
  </si>
  <si>
    <t>Licenses, Dues &amp; Memberships</t>
  </si>
  <si>
    <t>5480</t>
  </si>
  <si>
    <t>Bank, Credit Card, Late Fees</t>
  </si>
  <si>
    <t>Occupancy Expenses -</t>
  </si>
  <si>
    <t>5210</t>
  </si>
  <si>
    <t>5212</t>
  </si>
  <si>
    <t>Contracted Parking  (only used by HDQ</t>
  </si>
  <si>
    <t>5220</t>
  </si>
  <si>
    <t>Utilities</t>
  </si>
  <si>
    <t>5230</t>
  </si>
  <si>
    <t>Janitorial Service</t>
  </si>
  <si>
    <t>5232</t>
  </si>
  <si>
    <t>Janitorial Supplies</t>
  </si>
  <si>
    <t>5240</t>
  </si>
  <si>
    <t>Security Service</t>
  </si>
  <si>
    <t>5250</t>
  </si>
  <si>
    <t>Repairs &amp; Maintenance</t>
  </si>
  <si>
    <t>5260</t>
  </si>
  <si>
    <t>Property Taxes</t>
  </si>
  <si>
    <t>5270</t>
  </si>
  <si>
    <t>Other Contracted Services</t>
  </si>
  <si>
    <t>5280</t>
  </si>
  <si>
    <t>Interest Expense</t>
  </si>
  <si>
    <t>5282</t>
  </si>
  <si>
    <t>Financing Costs &amp; Fees</t>
  </si>
  <si>
    <t>5290</t>
  </si>
  <si>
    <t>Gain/(loss</t>
  </si>
  <si>
    <t>Professional Fees -</t>
  </si>
  <si>
    <t>5310</t>
  </si>
  <si>
    <t>Accounting Fees</t>
  </si>
  <si>
    <t>5320</t>
  </si>
  <si>
    <t>Audit &amp; Tax Fees</t>
  </si>
  <si>
    <t>5330</t>
  </si>
  <si>
    <t>Technology Consultants</t>
  </si>
  <si>
    <t>5340</t>
  </si>
  <si>
    <t>Legal Fees</t>
  </si>
  <si>
    <t>5350</t>
  </si>
  <si>
    <t>Consultants (non-ed</t>
  </si>
  <si>
    <t>5390</t>
  </si>
  <si>
    <t>Management Fees</t>
  </si>
  <si>
    <t>General Expenses -</t>
  </si>
  <si>
    <t>5510</t>
  </si>
  <si>
    <t>Staff Travel</t>
  </si>
  <si>
    <t>5520</t>
  </si>
  <si>
    <t>Outreach</t>
  </si>
  <si>
    <t>5530</t>
  </si>
  <si>
    <t>Student Recruitment</t>
  </si>
  <si>
    <t>5540</t>
  </si>
  <si>
    <t>Charter Board Admin Fee</t>
  </si>
  <si>
    <t>5550</t>
  </si>
  <si>
    <t>Sub-grants</t>
  </si>
  <si>
    <t>5555</t>
  </si>
  <si>
    <t>Contributions Expense</t>
  </si>
  <si>
    <t>5560</t>
  </si>
  <si>
    <t>In-Kind Expense</t>
  </si>
  <si>
    <t>5570</t>
  </si>
  <si>
    <t>Other Taxes</t>
  </si>
  <si>
    <t>5572</t>
  </si>
  <si>
    <t>Bad Debt Expense</t>
  </si>
  <si>
    <t>5580</t>
  </si>
  <si>
    <t>Other General Expenses</t>
  </si>
  <si>
    <t>5590</t>
  </si>
  <si>
    <t>Contingency</t>
  </si>
  <si>
    <t>Depreciation and Amortization -</t>
  </si>
  <si>
    <t>5610</t>
  </si>
  <si>
    <t>Depreciation Expense</t>
  </si>
  <si>
    <t>5620</t>
  </si>
  <si>
    <t>Amortization Expense</t>
  </si>
  <si>
    <t>Nate Schwartz</t>
  </si>
  <si>
    <t>KIPP DC Public Charter Schools</t>
  </si>
  <si>
    <t>nate.schwartz@kippdc.org</t>
  </si>
  <si>
    <t>202-276-8008</t>
  </si>
  <si>
    <t>FY20</t>
  </si>
  <si>
    <t>Budget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</si>
</sst>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6" formatCode="_(&quot;$&quot;* #,##0_);_(&quot;$&quot;* \(#,##0\);_(&quot;$&quot;* &quot;-&quot;??_);_(@_)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F75B5"/>
      <name val="Calibri"/>
      <family val="2"/>
      <scheme val="minor"/>
    </font>
    <font>
      <sz val="10"/>
      <color rgb="FF2F75B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2F75B5"/>
      <name val="Calibri"/>
      <family val="2"/>
      <scheme val="minor"/>
    </font>
    <font>
      <sz val="10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</borders>
  <cellStyleXfs count="98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7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30" fillId="0" borderId="0" applyAlignment="0"/>
    <xf numFmtId="0" fontId="18" fillId="8" borderId="10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9" fillId="0" borderId="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10" fillId="0" borderId="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7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4" fillId="0" borderId="0" applyAlignment="0"/>
    <xf numFmtId="0" fontId="17" fillId="0" borderId="9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5" fillId="7" borderId="8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6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28" applyFont="1" applyFill="1"/>
    <xf numFmtId="43" fontId="3" fillId="0" borderId="0" xfId="7" applyFont="1" applyFill="1"/>
    <xf numFmtId="0" fontId="24" fillId="0" borderId="0" xfId="27" applyFont="1" applyFill="1" applyBorder="1"/>
    <xf numFmtId="43" fontId="3" fillId="0" borderId="0" xfId="28" applyNumberFormat="1" applyFont="1" applyFill="1"/>
    <xf numFmtId="0" fontId="3" fillId="0" borderId="21" xfId="27" applyFont="1" applyFill="1" applyBorder="1"/>
    <xf numFmtId="0" fontId="3" fillId="0" borderId="21" xfId="27" applyFont="1" applyFill="1" applyBorder="1" applyAlignment="1">
      <alignment horizontal="center"/>
    </xf>
    <xf numFmtId="16" fontId="3" fillId="0" borderId="21" xfId="27" applyNumberFormat="1" applyFont="1" applyFill="1" applyBorder="1" applyAlignment="1">
      <alignment horizontal="center"/>
    </xf>
    <xf numFmtId="2" fontId="3" fillId="0" borderId="0" xfId="27" applyNumberFormat="1" applyFont="1" applyFill="1" applyBorder="1" applyAlignment="1">
      <alignment horizontal="center"/>
    </xf>
    <xf numFmtId="1" fontId="3" fillId="0" borderId="0" xfId="27" applyNumberFormat="1" applyFont="1" applyFill="1" applyAlignment="1">
      <alignment horizontal="center"/>
    </xf>
    <xf numFmtId="0" fontId="22" fillId="0" borderId="21" xfId="27" applyFont="1" applyFill="1" applyBorder="1"/>
    <xf numFmtId="1" fontId="22" fillId="0" borderId="21" xfId="27" applyNumberFormat="1" applyFont="1" applyFill="1" applyBorder="1" applyAlignment="1">
      <alignment horizontal="center"/>
    </xf>
    <xf numFmtId="0" fontId="22" fillId="0" borderId="0" xfId="27" applyFont="1" applyFill="1"/>
    <xf numFmtId="0" fontId="22" fillId="0" borderId="0" xfId="27" applyFont="1" applyFill="1" applyAlignment="1">
      <alignment horizontal="center"/>
    </xf>
    <xf numFmtId="44" fontId="22" fillId="0" borderId="0" xfId="29" applyFont="1" applyFill="1" applyAlignment="1">
      <alignment horizontal="center"/>
    </xf>
    <xf numFmtId="0" fontId="22" fillId="0" borderId="21" xfId="27" applyFont="1" applyFill="1" applyBorder="1" applyAlignment="1">
      <alignment horizontal="center"/>
    </xf>
    <xf numFmtId="0" fontId="24" fillId="0" borderId="0" xfId="27" applyFont="1" applyFill="1"/>
    <xf numFmtId="2" fontId="24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horizontal="center" wrapText="1"/>
    </xf>
    <xf numFmtId="0" fontId="3" fillId="0" borderId="0" xfId="27" applyFont="1" applyFill="1"/>
    <xf numFmtId="2" fontId="3" fillId="0" borderId="0" xfId="27" applyNumberFormat="1" applyFont="1" applyFill="1" applyAlignment="1">
      <alignment horizontal="center"/>
    </xf>
    <xf numFmtId="0" fontId="25" fillId="0" borderId="0" xfId="27" applyFont="1" applyFill="1" applyBorder="1"/>
    <xf numFmtId="0" fontId="24" fillId="0" borderId="21" xfId="27" applyFont="1" applyFill="1" applyBorder="1"/>
    <xf numFmtId="1" fontId="26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wrapText="1"/>
    </xf>
    <xf numFmtId="1" fontId="23" fillId="0" borderId="0" xfId="27" applyNumberFormat="1" applyFont="1" applyFill="1" applyAlignment="1">
      <alignment horizontal="center"/>
    </xf>
    <xf numFmtId="0" fontId="3" fillId="0" borderId="0" xfId="27" applyFont="1" applyFill="1" applyBorder="1"/>
    <xf numFmtId="1" fontId="3" fillId="0" borderId="0" xfId="27" applyNumberFormat="1" applyFont="1" applyFill="1" applyBorder="1" applyAlignment="1">
      <alignment horizontal="center"/>
    </xf>
    <xf numFmtId="0" fontId="25" fillId="0" borderId="21" xfId="27" applyFont="1" applyFill="1" applyBorder="1"/>
    <xf numFmtId="0" fontId="22" fillId="0" borderId="0" xfId="27" applyFont="1" applyFill="1" applyAlignment="1">
      <alignment horizontal="right"/>
    </xf>
    <xf numFmtId="0" fontId="3" fillId="0" borderId="0" xfId="27" applyFont="1" applyFill="1" applyAlignment="1">
      <alignment horizontal="center"/>
    </xf>
    <xf numFmtId="0" fontId="23" fillId="0" borderId="0" xfId="27" applyFont="1" applyFill="1" applyBorder="1" applyAlignment="1">
      <alignment shrinkToFit="1"/>
    </xf>
    <xf numFmtId="0" fontId="3" fillId="0" borderId="0" xfId="27" applyFont="1" applyFill="1" applyBorder="1" applyAlignment="1">
      <alignment horizontal="center" shrinkToFit="1"/>
    </xf>
    <xf numFmtId="0" fontId="3" fillId="0" borderId="0" xfId="28" applyFont="1" applyFill="1" applyAlignment="1">
      <alignment horizontal="center"/>
    </xf>
    <xf numFmtId="2" fontId="3" fillId="2" borderId="21" xfId="27" applyNumberFormat="1" applyFont="1" applyFill="1" applyBorder="1" applyAlignment="1">
      <alignment horizontal="center"/>
    </xf>
    <xf numFmtId="1" fontId="3" fillId="2" borderId="21" xfId="27" applyNumberFormat="1" applyFont="1" applyFill="1" applyBorder="1" applyAlignment="1">
      <alignment horizontal="center"/>
    </xf>
    <xf numFmtId="2" fontId="22" fillId="2" borderId="21" xfId="27" applyNumberFormat="1" applyFont="1" applyFill="1" applyBorder="1" applyAlignment="1">
      <alignment horizontal="center"/>
    </xf>
    <xf numFmtId="1" fontId="22" fillId="2" borderId="21" xfId="27" applyNumberFormat="1" applyFont="1" applyFill="1" applyBorder="1" applyAlignment="1">
      <alignment horizontal="center"/>
    </xf>
    <xf numFmtId="168" fontId="3" fillId="2" borderId="21" xfId="27" applyNumberFormat="1" applyFont="1" applyFill="1" applyBorder="1" applyAlignment="1">
      <alignment horizontal="center"/>
    </xf>
    <xf numFmtId="167" fontId="22" fillId="2" borderId="21" xfId="27" applyNumberFormat="1" applyFont="1" applyFill="1" applyBorder="1" applyAlignment="1">
      <alignment horizontal="center"/>
    </xf>
    <xf numFmtId="0" fontId="62" fillId="0" borderId="0" xfId="0" applyFont="1"/>
    <xf numFmtId="0" fontId="63" fillId="0" borderId="0" xfId="0" applyFont="1"/>
    <xf numFmtId="0" fontId="63" fillId="60" borderId="0" xfId="0" applyFont="1" applyFill="1"/>
    <xf numFmtId="0" fontId="22" fillId="0" borderId="0" xfId="28" applyFont="1" applyFill="1"/>
    <xf numFmtId="0" fontId="22" fillId="0" borderId="21" xfId="27" applyFont="1" applyFill="1" applyBorder="1" applyAlignment="1">
      <alignment horizontal="center" wrapText="1"/>
    </xf>
    <xf numFmtId="0" fontId="22" fillId="0" borderId="22" xfId="27" applyFont="1" applyFill="1" applyBorder="1" applyAlignment="1">
      <alignment horizontal="center" wrapText="1"/>
    </xf>
    <xf numFmtId="0" fontId="22" fillId="0" borderId="23" xfId="27" applyFont="1" applyFill="1" applyBorder="1" applyAlignment="1">
      <alignment horizontal="center" wrapText="1"/>
    </xf>
    <xf numFmtId="0" fontId="64" fillId="0" borderId="0" xfId="0" applyFont="1"/>
    <xf numFmtId="176" fontId="64" fillId="0" borderId="0" xfId="979" applyNumberFormat="1" applyFont="1" applyAlignment="1">
      <alignment horizontal="right"/>
    </xf>
    <xf numFmtId="0" fontId="64" fillId="0" borderId="0" xfId="0" applyFont="1" applyAlignment="1">
      <alignment horizontal="right"/>
    </xf>
    <xf numFmtId="0" fontId="65" fillId="0" borderId="0" xfId="0" applyFont="1"/>
    <xf numFmtId="0" fontId="65" fillId="0" borderId="0" xfId="0" applyFont="1" applyAlignment="1">
      <alignment horizontal="right"/>
    </xf>
    <xf numFmtId="165" fontId="64" fillId="0" borderId="24" xfId="322" applyNumberFormat="1" applyFont="1" applyBorder="1"/>
    <xf numFmtId="165" fontId="64" fillId="0" borderId="0" xfId="322" applyNumberFormat="1" applyFont="1"/>
    <xf numFmtId="0" fontId="64" fillId="0" borderId="0" xfId="0" applyFont="1" applyFill="1"/>
    <xf numFmtId="165" fontId="64" fillId="0" borderId="0" xfId="322" applyNumberFormat="1" applyFont="1" applyAlignment="1">
      <alignment horizontal="right"/>
    </xf>
    <xf numFmtId="165" fontId="66" fillId="0" borderId="25" xfId="322" applyNumberFormat="1" applyFont="1" applyFill="1" applyBorder="1"/>
    <xf numFmtId="0" fontId="64" fillId="0" borderId="0" xfId="0" applyFont="1" applyAlignment="1">
      <alignment horizontal="left"/>
    </xf>
    <xf numFmtId="165" fontId="67" fillId="0" borderId="0" xfId="322" applyNumberFormat="1" applyFont="1" applyFill="1" applyBorder="1" applyAlignment="1">
      <alignment horizontal="center"/>
    </xf>
    <xf numFmtId="165" fontId="67" fillId="2" borderId="21" xfId="322" applyNumberFormat="1" applyFont="1" applyFill="1" applyBorder="1" applyAlignment="1">
      <alignment horizontal="center"/>
    </xf>
    <xf numFmtId="165" fontId="64" fillId="0" borderId="2" xfId="322" applyNumberFormat="1" applyFont="1" applyBorder="1" applyAlignment="1">
      <alignment horizontal="right"/>
    </xf>
    <xf numFmtId="0" fontId="64" fillId="0" borderId="2" xfId="0" applyFont="1" applyBorder="1"/>
    <xf numFmtId="0" fontId="64" fillId="0" borderId="2" xfId="0" applyFont="1" applyBorder="1" applyAlignment="1">
      <alignment horizontal="right"/>
    </xf>
    <xf numFmtId="0" fontId="68" fillId="0" borderId="0" xfId="0" applyFont="1" applyAlignment="1">
      <alignment horizontal="left"/>
    </xf>
    <xf numFmtId="0" fontId="68" fillId="0" borderId="0" xfId="0" applyFont="1"/>
    <xf numFmtId="165" fontId="66" fillId="0" borderId="3" xfId="322" applyNumberFormat="1" applyFont="1" applyFill="1" applyBorder="1"/>
    <xf numFmtId="165" fontId="64" fillId="0" borderId="0" xfId="322" applyNumberFormat="1" applyFont="1" applyFill="1" applyAlignment="1">
      <alignment horizontal="right"/>
    </xf>
    <xf numFmtId="165" fontId="64" fillId="61" borderId="0" xfId="322" applyNumberFormat="1" applyFont="1" applyFill="1" applyAlignment="1">
      <alignment horizontal="right"/>
    </xf>
    <xf numFmtId="1" fontId="65" fillId="0" borderId="26" xfId="0" applyNumberFormat="1" applyFont="1" applyBorder="1"/>
    <xf numFmtId="1" fontId="64" fillId="2" borderId="21" xfId="0" applyNumberFormat="1" applyFont="1" applyFill="1" applyBorder="1"/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right"/>
    </xf>
    <xf numFmtId="0" fontId="67" fillId="0" borderId="0" xfId="1" applyFont="1"/>
    <xf numFmtId="0" fontId="67" fillId="0" borderId="2" xfId="1" applyFont="1" applyFill="1" applyBorder="1" applyAlignment="1">
      <alignment horizontal="center"/>
    </xf>
    <xf numFmtId="17" fontId="66" fillId="0" borderId="1" xfId="1" applyNumberFormat="1" applyFont="1" applyFill="1" applyBorder="1" applyAlignment="1">
      <alignment horizontal="center"/>
    </xf>
    <xf numFmtId="0" fontId="71" fillId="0" borderId="2" xfId="1" applyFont="1" applyFill="1" applyBorder="1" applyAlignment="1">
      <alignment horizontal="center"/>
    </xf>
    <xf numFmtId="0" fontId="72" fillId="0" borderId="0" xfId="0" applyFont="1"/>
    <xf numFmtId="0" fontId="73" fillId="0" borderId="2" xfId="0" applyFont="1" applyBorder="1" applyAlignment="1">
      <alignment horizontal="center"/>
    </xf>
    <xf numFmtId="17" fontId="71" fillId="0" borderId="1" xfId="1" applyNumberFormat="1" applyFont="1" applyFill="1" applyBorder="1" applyAlignment="1">
      <alignment horizontal="center"/>
    </xf>
    <xf numFmtId="0" fontId="7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 applyAlignment="1"/>
    <xf numFmtId="0" fontId="75" fillId="0" borderId="27" xfId="0" applyFont="1" applyFill="1" applyBorder="1" applyAlignment="1">
      <alignment horizontal="right" vertical="center"/>
    </xf>
    <xf numFmtId="0" fontId="76" fillId="60" borderId="0" xfId="980" applyFill="1"/>
    <xf numFmtId="0" fontId="67" fillId="0" borderId="0" xfId="0" applyFont="1"/>
  </cellXfs>
  <cellStyles count="981">
    <cellStyle name="20% - Accent1 2" xfId="31" xr:uid="{00000000-0005-0000-0000-000000000000}"/>
    <cellStyle name="20% - Accent1 2 2" xfId="32" xr:uid="{00000000-0005-0000-0000-000001000000}"/>
    <cellStyle name="20% - Accent1 2 3" xfId="33" xr:uid="{00000000-0005-0000-0000-000002000000}"/>
    <cellStyle name="20% - Accent1 2 4" xfId="34" xr:uid="{00000000-0005-0000-0000-000003000000}"/>
    <cellStyle name="20% - Accent1 2 5" xfId="35" xr:uid="{00000000-0005-0000-0000-000004000000}"/>
    <cellStyle name="20% - Accent1 3" xfId="36" xr:uid="{00000000-0005-0000-0000-000005000000}"/>
    <cellStyle name="20% - Accent1 4" xfId="37" xr:uid="{00000000-0005-0000-0000-000006000000}"/>
    <cellStyle name="20% - Accent1 5" xfId="38" xr:uid="{00000000-0005-0000-0000-000007000000}"/>
    <cellStyle name="20% - Accent2 2" xfId="39" xr:uid="{00000000-0005-0000-0000-000008000000}"/>
    <cellStyle name="20% - Accent2 2 2" xfId="40" xr:uid="{00000000-0005-0000-0000-000009000000}"/>
    <cellStyle name="20% - Accent2 2 3" xfId="41" xr:uid="{00000000-0005-0000-0000-00000A000000}"/>
    <cellStyle name="20% - Accent2 2 4" xfId="42" xr:uid="{00000000-0005-0000-0000-00000B000000}"/>
    <cellStyle name="20% - Accent2 2 5" xfId="43" xr:uid="{00000000-0005-0000-0000-00000C000000}"/>
    <cellStyle name="20% - Accent2 3" xfId="44" xr:uid="{00000000-0005-0000-0000-00000D000000}"/>
    <cellStyle name="20% - Accent2 4" xfId="45" xr:uid="{00000000-0005-0000-0000-00000E000000}"/>
    <cellStyle name="20% - Accent2 5" xfId="46" xr:uid="{00000000-0005-0000-0000-00000F000000}"/>
    <cellStyle name="20% - Accent3 2" xfId="47" xr:uid="{00000000-0005-0000-0000-000010000000}"/>
    <cellStyle name="20% - Accent3 2 2" xfId="48" xr:uid="{00000000-0005-0000-0000-000011000000}"/>
    <cellStyle name="20% - Accent3 2 3" xfId="49" xr:uid="{00000000-0005-0000-0000-000012000000}"/>
    <cellStyle name="20% - Accent3 2 4" xfId="50" xr:uid="{00000000-0005-0000-0000-000013000000}"/>
    <cellStyle name="20% - Accent3 2 5" xfId="51" xr:uid="{00000000-0005-0000-0000-000014000000}"/>
    <cellStyle name="20% - Accent3 3" xfId="52" xr:uid="{00000000-0005-0000-0000-000015000000}"/>
    <cellStyle name="20% - Accent3 4" xfId="53" xr:uid="{00000000-0005-0000-0000-000016000000}"/>
    <cellStyle name="20% - Accent3 5" xfId="54" xr:uid="{00000000-0005-0000-0000-000017000000}"/>
    <cellStyle name="20% - Accent4 2" xfId="55" xr:uid="{00000000-0005-0000-0000-000018000000}"/>
    <cellStyle name="20% - Accent4 2 2" xfId="56" xr:uid="{00000000-0005-0000-0000-000019000000}"/>
    <cellStyle name="20% - Accent4 2 3" xfId="57" xr:uid="{00000000-0005-0000-0000-00001A000000}"/>
    <cellStyle name="20% - Accent4 2 4" xfId="58" xr:uid="{00000000-0005-0000-0000-00001B000000}"/>
    <cellStyle name="20% - Accent4 2 5" xfId="59" xr:uid="{00000000-0005-0000-0000-00001C000000}"/>
    <cellStyle name="20% - Accent4 3" xfId="60" xr:uid="{00000000-0005-0000-0000-00001D000000}"/>
    <cellStyle name="20% - Accent4 4" xfId="61" xr:uid="{00000000-0005-0000-0000-00001E000000}"/>
    <cellStyle name="20% - Accent4 5" xfId="62" xr:uid="{00000000-0005-0000-0000-00001F000000}"/>
    <cellStyle name="20% - Accent5 2" xfId="63" xr:uid="{00000000-0005-0000-0000-000020000000}"/>
    <cellStyle name="20% - Accent5 2 2" xfId="64" xr:uid="{00000000-0005-0000-0000-000021000000}"/>
    <cellStyle name="20% - Accent5 2 3" xfId="65" xr:uid="{00000000-0005-0000-0000-000022000000}"/>
    <cellStyle name="20% - Accent5 2 4" xfId="66" xr:uid="{00000000-0005-0000-0000-000023000000}"/>
    <cellStyle name="20% - Accent5 2 5" xfId="67" xr:uid="{00000000-0005-0000-0000-000024000000}"/>
    <cellStyle name="20% - Accent5 3" xfId="68" xr:uid="{00000000-0005-0000-0000-000025000000}"/>
    <cellStyle name="20% - Accent5 4" xfId="69" xr:uid="{00000000-0005-0000-0000-000026000000}"/>
    <cellStyle name="20% - Accent5 5" xfId="70" xr:uid="{00000000-0005-0000-0000-000027000000}"/>
    <cellStyle name="20% - Accent6 2" xfId="71" xr:uid="{00000000-0005-0000-0000-000028000000}"/>
    <cellStyle name="20% - Accent6 2 2" xfId="72" xr:uid="{00000000-0005-0000-0000-000029000000}"/>
    <cellStyle name="20% - Accent6 2 3" xfId="73" xr:uid="{00000000-0005-0000-0000-00002A000000}"/>
    <cellStyle name="20% - Accent6 2 4" xfId="74" xr:uid="{00000000-0005-0000-0000-00002B000000}"/>
    <cellStyle name="20% - Accent6 2 5" xfId="75" xr:uid="{00000000-0005-0000-0000-00002C000000}"/>
    <cellStyle name="20% - Accent6 3" xfId="76" xr:uid="{00000000-0005-0000-0000-00002D000000}"/>
    <cellStyle name="20% - Accent6 4" xfId="77" xr:uid="{00000000-0005-0000-0000-00002E000000}"/>
    <cellStyle name="20% - Accent6 5" xfId="78" xr:uid="{00000000-0005-0000-0000-00002F000000}"/>
    <cellStyle name="40% - Accent1 2" xfId="79" xr:uid="{00000000-0005-0000-0000-000030000000}"/>
    <cellStyle name="40% - Accent1 2 2" xfId="80" xr:uid="{00000000-0005-0000-0000-000031000000}"/>
    <cellStyle name="40% - Accent1 2 3" xfId="81" xr:uid="{00000000-0005-0000-0000-000032000000}"/>
    <cellStyle name="40% - Accent1 2 4" xfId="82" xr:uid="{00000000-0005-0000-0000-000033000000}"/>
    <cellStyle name="40% - Accent1 2 5" xfId="83" xr:uid="{00000000-0005-0000-0000-000034000000}"/>
    <cellStyle name="40% - Accent1 3" xfId="84" xr:uid="{00000000-0005-0000-0000-000035000000}"/>
    <cellStyle name="40% - Accent1 4" xfId="85" xr:uid="{00000000-0005-0000-0000-000036000000}"/>
    <cellStyle name="40% - Accent1 5" xfId="86" xr:uid="{00000000-0005-0000-0000-000037000000}"/>
    <cellStyle name="40% - Accent2 2" xfId="87" xr:uid="{00000000-0005-0000-0000-000038000000}"/>
    <cellStyle name="40% - Accent2 2 2" xfId="88" xr:uid="{00000000-0005-0000-0000-000039000000}"/>
    <cellStyle name="40% - Accent2 2 3" xfId="89" xr:uid="{00000000-0005-0000-0000-00003A000000}"/>
    <cellStyle name="40% - Accent2 2 4" xfId="90" xr:uid="{00000000-0005-0000-0000-00003B000000}"/>
    <cellStyle name="40% - Accent2 2 5" xfId="91" xr:uid="{00000000-0005-0000-0000-00003C000000}"/>
    <cellStyle name="40% - Accent2 3" xfId="92" xr:uid="{00000000-0005-0000-0000-00003D000000}"/>
    <cellStyle name="40% - Accent2 4" xfId="93" xr:uid="{00000000-0005-0000-0000-00003E000000}"/>
    <cellStyle name="40% - Accent2 5" xfId="94" xr:uid="{00000000-0005-0000-0000-00003F000000}"/>
    <cellStyle name="40% - Accent3 2" xfId="95" xr:uid="{00000000-0005-0000-0000-000040000000}"/>
    <cellStyle name="40% - Accent3 2 2" xfId="96" xr:uid="{00000000-0005-0000-0000-000041000000}"/>
    <cellStyle name="40% - Accent3 2 3" xfId="97" xr:uid="{00000000-0005-0000-0000-000042000000}"/>
    <cellStyle name="40% - Accent3 2 4" xfId="98" xr:uid="{00000000-0005-0000-0000-000043000000}"/>
    <cellStyle name="40% - Accent3 2 5" xfId="99" xr:uid="{00000000-0005-0000-0000-000044000000}"/>
    <cellStyle name="40% - Accent3 3" xfId="100" xr:uid="{00000000-0005-0000-0000-000045000000}"/>
    <cellStyle name="40% - Accent3 4" xfId="101" xr:uid="{00000000-0005-0000-0000-000046000000}"/>
    <cellStyle name="40% - Accent3 5" xfId="102" xr:uid="{00000000-0005-0000-0000-000047000000}"/>
    <cellStyle name="40% - Accent4 2" xfId="103" xr:uid="{00000000-0005-0000-0000-000048000000}"/>
    <cellStyle name="40% - Accent4 2 2" xfId="104" xr:uid="{00000000-0005-0000-0000-000049000000}"/>
    <cellStyle name="40% - Accent4 2 3" xfId="105" xr:uid="{00000000-0005-0000-0000-00004A000000}"/>
    <cellStyle name="40% - Accent4 2 4" xfId="106" xr:uid="{00000000-0005-0000-0000-00004B000000}"/>
    <cellStyle name="40% - Accent4 2 5" xfId="107" xr:uid="{00000000-0005-0000-0000-00004C000000}"/>
    <cellStyle name="40% - Accent4 3" xfId="108" xr:uid="{00000000-0005-0000-0000-00004D000000}"/>
    <cellStyle name="40% - Accent4 4" xfId="109" xr:uid="{00000000-0005-0000-0000-00004E000000}"/>
    <cellStyle name="40% - Accent4 5" xfId="110" xr:uid="{00000000-0005-0000-0000-00004F000000}"/>
    <cellStyle name="40% - Accent5 2" xfId="111" xr:uid="{00000000-0005-0000-0000-000050000000}"/>
    <cellStyle name="40% - Accent5 2 2" xfId="112" xr:uid="{00000000-0005-0000-0000-000051000000}"/>
    <cellStyle name="40% - Accent5 2 3" xfId="113" xr:uid="{00000000-0005-0000-0000-000052000000}"/>
    <cellStyle name="40% - Accent5 2 4" xfId="114" xr:uid="{00000000-0005-0000-0000-000053000000}"/>
    <cellStyle name="40% - Accent5 2 5" xfId="115" xr:uid="{00000000-0005-0000-0000-000054000000}"/>
    <cellStyle name="40% - Accent5 3" xfId="116" xr:uid="{00000000-0005-0000-0000-000055000000}"/>
    <cellStyle name="40% - Accent5 4" xfId="117" xr:uid="{00000000-0005-0000-0000-000056000000}"/>
    <cellStyle name="40% - Accent5 5" xfId="118" xr:uid="{00000000-0005-0000-0000-000057000000}"/>
    <cellStyle name="40% - Accent6 2" xfId="119" xr:uid="{00000000-0005-0000-0000-000058000000}"/>
    <cellStyle name="40% - Accent6 2 2" xfId="120" xr:uid="{00000000-0005-0000-0000-000059000000}"/>
    <cellStyle name="40% - Accent6 2 3" xfId="121" xr:uid="{00000000-0005-0000-0000-00005A000000}"/>
    <cellStyle name="40% - Accent6 2 4" xfId="122" xr:uid="{00000000-0005-0000-0000-00005B000000}"/>
    <cellStyle name="40% - Accent6 2 5" xfId="123" xr:uid="{00000000-0005-0000-0000-00005C000000}"/>
    <cellStyle name="40% - Accent6 3" xfId="124" xr:uid="{00000000-0005-0000-0000-00005D000000}"/>
    <cellStyle name="40% - Accent6 4" xfId="125" xr:uid="{00000000-0005-0000-0000-00005E000000}"/>
    <cellStyle name="40% - Accent6 5" xfId="126" xr:uid="{00000000-0005-0000-0000-00005F000000}"/>
    <cellStyle name="60% - Accent1 2" xfId="127" xr:uid="{00000000-0005-0000-0000-000060000000}"/>
    <cellStyle name="60% - Accent1 2 2" xfId="128" xr:uid="{00000000-0005-0000-0000-000061000000}"/>
    <cellStyle name="60% - Accent1 3" xfId="129" xr:uid="{00000000-0005-0000-0000-000062000000}"/>
    <cellStyle name="60% - Accent1 4" xfId="130" xr:uid="{00000000-0005-0000-0000-000063000000}"/>
    <cellStyle name="60% - Accent2 2" xfId="131" xr:uid="{00000000-0005-0000-0000-000064000000}"/>
    <cellStyle name="60% - Accent2 2 2" xfId="132" xr:uid="{00000000-0005-0000-0000-000065000000}"/>
    <cellStyle name="60% - Accent2 3" xfId="133" xr:uid="{00000000-0005-0000-0000-000066000000}"/>
    <cellStyle name="60% - Accent2 4" xfId="134" xr:uid="{00000000-0005-0000-0000-000067000000}"/>
    <cellStyle name="60% - Accent3 2" xfId="135" xr:uid="{00000000-0005-0000-0000-000068000000}"/>
    <cellStyle name="60% - Accent3 2 2" xfId="136" xr:uid="{00000000-0005-0000-0000-000069000000}"/>
    <cellStyle name="60% - Accent3 3" xfId="137" xr:uid="{00000000-0005-0000-0000-00006A000000}"/>
    <cellStyle name="60% - Accent3 4" xfId="138" xr:uid="{00000000-0005-0000-0000-00006B000000}"/>
    <cellStyle name="60% - Accent4 2" xfId="139" xr:uid="{00000000-0005-0000-0000-00006C000000}"/>
    <cellStyle name="60% - Accent4 2 2" xfId="140" xr:uid="{00000000-0005-0000-0000-00006D000000}"/>
    <cellStyle name="60% - Accent4 3" xfId="141" xr:uid="{00000000-0005-0000-0000-00006E000000}"/>
    <cellStyle name="60% - Accent4 4" xfId="142" xr:uid="{00000000-0005-0000-0000-00006F000000}"/>
    <cellStyle name="60% - Accent5 2" xfId="143" xr:uid="{00000000-0005-0000-0000-000070000000}"/>
    <cellStyle name="60% - Accent5 2 2" xfId="144" xr:uid="{00000000-0005-0000-0000-000071000000}"/>
    <cellStyle name="60% - Accent5 3" xfId="145" xr:uid="{00000000-0005-0000-0000-000072000000}"/>
    <cellStyle name="60% - Accent5 4" xfId="146" xr:uid="{00000000-0005-0000-0000-000073000000}"/>
    <cellStyle name="60% - Accent6 2" xfId="147" xr:uid="{00000000-0005-0000-0000-000074000000}"/>
    <cellStyle name="60% - Accent6 2 2" xfId="148" xr:uid="{00000000-0005-0000-0000-000075000000}"/>
    <cellStyle name="60% - Accent6 3" xfId="149" xr:uid="{00000000-0005-0000-0000-000076000000}"/>
    <cellStyle name="60% - Accent6 4" xfId="150" xr:uid="{00000000-0005-0000-0000-000077000000}"/>
    <cellStyle name="Accent1 2" xfId="151" xr:uid="{00000000-0005-0000-0000-000078000000}"/>
    <cellStyle name="Accent1 2 2" xfId="152" xr:uid="{00000000-0005-0000-0000-000079000000}"/>
    <cellStyle name="Accent1 3" xfId="153" xr:uid="{00000000-0005-0000-0000-00007A000000}"/>
    <cellStyle name="Accent1 4" xfId="154" xr:uid="{00000000-0005-0000-0000-00007B000000}"/>
    <cellStyle name="Accent2 2" xfId="155" xr:uid="{00000000-0005-0000-0000-00007C000000}"/>
    <cellStyle name="Accent2 2 2" xfId="156" xr:uid="{00000000-0005-0000-0000-00007D000000}"/>
    <cellStyle name="Accent2 3" xfId="157" xr:uid="{00000000-0005-0000-0000-00007E000000}"/>
    <cellStyle name="Accent2 4" xfId="158" xr:uid="{00000000-0005-0000-0000-00007F000000}"/>
    <cellStyle name="Accent3 2" xfId="159" xr:uid="{00000000-0005-0000-0000-000080000000}"/>
    <cellStyle name="Accent3 2 2" xfId="160" xr:uid="{00000000-0005-0000-0000-000081000000}"/>
    <cellStyle name="Accent3 3" xfId="161" xr:uid="{00000000-0005-0000-0000-000082000000}"/>
    <cellStyle name="Accent3 4" xfId="162" xr:uid="{00000000-0005-0000-0000-000083000000}"/>
    <cellStyle name="Accent4 2" xfId="163" xr:uid="{00000000-0005-0000-0000-000084000000}"/>
    <cellStyle name="Accent4 2 2" xfId="164" xr:uid="{00000000-0005-0000-0000-000085000000}"/>
    <cellStyle name="Accent4 3" xfId="165" xr:uid="{00000000-0005-0000-0000-000086000000}"/>
    <cellStyle name="Accent4 4" xfId="166" xr:uid="{00000000-0005-0000-0000-000087000000}"/>
    <cellStyle name="Accent5 2" xfId="167" xr:uid="{00000000-0005-0000-0000-000088000000}"/>
    <cellStyle name="Accent5 2 2" xfId="168" xr:uid="{00000000-0005-0000-0000-000089000000}"/>
    <cellStyle name="Accent5 3" xfId="169" xr:uid="{00000000-0005-0000-0000-00008A000000}"/>
    <cellStyle name="Accent5 4" xfId="170" xr:uid="{00000000-0005-0000-0000-00008B000000}"/>
    <cellStyle name="Accent6 2" xfId="171" xr:uid="{00000000-0005-0000-0000-00008C000000}"/>
    <cellStyle name="Accent6 2 2" xfId="172" xr:uid="{00000000-0005-0000-0000-00008D000000}"/>
    <cellStyle name="Accent6 3" xfId="173" xr:uid="{00000000-0005-0000-0000-00008E000000}"/>
    <cellStyle name="Accent6 4" xfId="174" xr:uid="{00000000-0005-0000-0000-00008F000000}"/>
    <cellStyle name="Bad 2" xfId="175" xr:uid="{00000000-0005-0000-0000-000090000000}"/>
    <cellStyle name="Bad 2 2" xfId="176" xr:uid="{00000000-0005-0000-0000-000091000000}"/>
    <cellStyle name="Bad 3" xfId="177" xr:uid="{00000000-0005-0000-0000-000092000000}"/>
    <cellStyle name="Bad 4" xfId="178" xr:uid="{00000000-0005-0000-0000-000093000000}"/>
    <cellStyle name="Calculation 2" xfId="179" xr:uid="{00000000-0005-0000-0000-000094000000}"/>
    <cellStyle name="Calculation 2 2" xfId="180" xr:uid="{00000000-0005-0000-0000-000095000000}"/>
    <cellStyle name="Calculation 3" xfId="181" xr:uid="{00000000-0005-0000-0000-000096000000}"/>
    <cellStyle name="Calculation 3 10" xfId="182" xr:uid="{00000000-0005-0000-0000-000097000000}"/>
    <cellStyle name="Calculation 3 10 2" xfId="183" xr:uid="{00000000-0005-0000-0000-000098000000}"/>
    <cellStyle name="Calculation 3 11" xfId="184" xr:uid="{00000000-0005-0000-0000-000099000000}"/>
    <cellStyle name="Calculation 3 2" xfId="185" xr:uid="{00000000-0005-0000-0000-00009A000000}"/>
    <cellStyle name="Calculation 3 2 10" xfId="186" xr:uid="{00000000-0005-0000-0000-00009B000000}"/>
    <cellStyle name="Calculation 3 2 2" xfId="187" xr:uid="{00000000-0005-0000-0000-00009C000000}"/>
    <cellStyle name="Calculation 3 2 2 2" xfId="188" xr:uid="{00000000-0005-0000-0000-00009D000000}"/>
    <cellStyle name="Calculation 3 2 2 2 2" xfId="189" xr:uid="{00000000-0005-0000-0000-00009E000000}"/>
    <cellStyle name="Calculation 3 2 2 3" xfId="190" xr:uid="{00000000-0005-0000-0000-00009F000000}"/>
    <cellStyle name="Calculation 3 2 3" xfId="191" xr:uid="{00000000-0005-0000-0000-0000A0000000}"/>
    <cellStyle name="Calculation 3 2 3 2" xfId="192" xr:uid="{00000000-0005-0000-0000-0000A1000000}"/>
    <cellStyle name="Calculation 3 2 3 2 2" xfId="193" xr:uid="{00000000-0005-0000-0000-0000A2000000}"/>
    <cellStyle name="Calculation 3 2 3 3" xfId="194" xr:uid="{00000000-0005-0000-0000-0000A3000000}"/>
    <cellStyle name="Calculation 3 2 4" xfId="195" xr:uid="{00000000-0005-0000-0000-0000A4000000}"/>
    <cellStyle name="Calculation 3 2 4 2" xfId="196" xr:uid="{00000000-0005-0000-0000-0000A5000000}"/>
    <cellStyle name="Calculation 3 2 4 2 2" xfId="197" xr:uid="{00000000-0005-0000-0000-0000A6000000}"/>
    <cellStyle name="Calculation 3 2 4 3" xfId="198" xr:uid="{00000000-0005-0000-0000-0000A7000000}"/>
    <cellStyle name="Calculation 3 2 5" xfId="199" xr:uid="{00000000-0005-0000-0000-0000A8000000}"/>
    <cellStyle name="Calculation 3 2 5 2" xfId="200" xr:uid="{00000000-0005-0000-0000-0000A9000000}"/>
    <cellStyle name="Calculation 3 2 5 2 2" xfId="201" xr:uid="{00000000-0005-0000-0000-0000AA000000}"/>
    <cellStyle name="Calculation 3 2 5 3" xfId="202" xr:uid="{00000000-0005-0000-0000-0000AB000000}"/>
    <cellStyle name="Calculation 3 2 6" xfId="203" xr:uid="{00000000-0005-0000-0000-0000AC000000}"/>
    <cellStyle name="Calculation 3 2 6 2" xfId="204" xr:uid="{00000000-0005-0000-0000-0000AD000000}"/>
    <cellStyle name="Calculation 3 2 6 2 2" xfId="205" xr:uid="{00000000-0005-0000-0000-0000AE000000}"/>
    <cellStyle name="Calculation 3 2 6 3" xfId="206" xr:uid="{00000000-0005-0000-0000-0000AF000000}"/>
    <cellStyle name="Calculation 3 2 7" xfId="207" xr:uid="{00000000-0005-0000-0000-0000B0000000}"/>
    <cellStyle name="Calculation 3 2 7 2" xfId="208" xr:uid="{00000000-0005-0000-0000-0000B1000000}"/>
    <cellStyle name="Calculation 3 2 7 2 2" xfId="209" xr:uid="{00000000-0005-0000-0000-0000B2000000}"/>
    <cellStyle name="Calculation 3 2 7 3" xfId="210" xr:uid="{00000000-0005-0000-0000-0000B3000000}"/>
    <cellStyle name="Calculation 3 2 8" xfId="211" xr:uid="{00000000-0005-0000-0000-0000B4000000}"/>
    <cellStyle name="Calculation 3 2 8 2" xfId="212" xr:uid="{00000000-0005-0000-0000-0000B5000000}"/>
    <cellStyle name="Calculation 3 2 8 2 2" xfId="213" xr:uid="{00000000-0005-0000-0000-0000B6000000}"/>
    <cellStyle name="Calculation 3 2 8 3" xfId="214" xr:uid="{00000000-0005-0000-0000-0000B7000000}"/>
    <cellStyle name="Calculation 3 2 9" xfId="215" xr:uid="{00000000-0005-0000-0000-0000B8000000}"/>
    <cellStyle name="Calculation 3 2 9 2" xfId="216" xr:uid="{00000000-0005-0000-0000-0000B9000000}"/>
    <cellStyle name="Calculation 3 3" xfId="217" xr:uid="{00000000-0005-0000-0000-0000BA000000}"/>
    <cellStyle name="Calculation 3 3 2" xfId="218" xr:uid="{00000000-0005-0000-0000-0000BB000000}"/>
    <cellStyle name="Calculation 3 3 2 2" xfId="219" xr:uid="{00000000-0005-0000-0000-0000BC000000}"/>
    <cellStyle name="Calculation 3 3 3" xfId="220" xr:uid="{00000000-0005-0000-0000-0000BD000000}"/>
    <cellStyle name="Calculation 3 4" xfId="221" xr:uid="{00000000-0005-0000-0000-0000BE000000}"/>
    <cellStyle name="Calculation 3 4 2" xfId="222" xr:uid="{00000000-0005-0000-0000-0000BF000000}"/>
    <cellStyle name="Calculation 3 4 2 2" xfId="223" xr:uid="{00000000-0005-0000-0000-0000C0000000}"/>
    <cellStyle name="Calculation 3 4 3" xfId="224" xr:uid="{00000000-0005-0000-0000-0000C1000000}"/>
    <cellStyle name="Calculation 3 5" xfId="225" xr:uid="{00000000-0005-0000-0000-0000C2000000}"/>
    <cellStyle name="Calculation 3 5 2" xfId="226" xr:uid="{00000000-0005-0000-0000-0000C3000000}"/>
    <cellStyle name="Calculation 3 5 2 2" xfId="227" xr:uid="{00000000-0005-0000-0000-0000C4000000}"/>
    <cellStyle name="Calculation 3 5 3" xfId="228" xr:uid="{00000000-0005-0000-0000-0000C5000000}"/>
    <cellStyle name="Calculation 3 6" xfId="229" xr:uid="{00000000-0005-0000-0000-0000C6000000}"/>
    <cellStyle name="Calculation 3 6 2" xfId="230" xr:uid="{00000000-0005-0000-0000-0000C7000000}"/>
    <cellStyle name="Calculation 3 6 2 2" xfId="231" xr:uid="{00000000-0005-0000-0000-0000C8000000}"/>
    <cellStyle name="Calculation 3 6 3" xfId="232" xr:uid="{00000000-0005-0000-0000-0000C9000000}"/>
    <cellStyle name="Calculation 3 7" xfId="233" xr:uid="{00000000-0005-0000-0000-0000CA000000}"/>
    <cellStyle name="Calculation 3 7 2" xfId="234" xr:uid="{00000000-0005-0000-0000-0000CB000000}"/>
    <cellStyle name="Calculation 3 7 2 2" xfId="235" xr:uid="{00000000-0005-0000-0000-0000CC000000}"/>
    <cellStyle name="Calculation 3 7 3" xfId="236" xr:uid="{00000000-0005-0000-0000-0000CD000000}"/>
    <cellStyle name="Calculation 3 8" xfId="237" xr:uid="{00000000-0005-0000-0000-0000CE000000}"/>
    <cellStyle name="Calculation 3 8 2" xfId="238" xr:uid="{00000000-0005-0000-0000-0000CF000000}"/>
    <cellStyle name="Calculation 3 8 2 2" xfId="239" xr:uid="{00000000-0005-0000-0000-0000D0000000}"/>
    <cellStyle name="Calculation 3 8 3" xfId="240" xr:uid="{00000000-0005-0000-0000-0000D1000000}"/>
    <cellStyle name="Calculation 3 9" xfId="241" xr:uid="{00000000-0005-0000-0000-0000D2000000}"/>
    <cellStyle name="Calculation 3 9 2" xfId="242" xr:uid="{00000000-0005-0000-0000-0000D3000000}"/>
    <cellStyle name="Calculation 3 9 2 2" xfId="243" xr:uid="{00000000-0005-0000-0000-0000D4000000}"/>
    <cellStyle name="Calculation 3 9 3" xfId="244" xr:uid="{00000000-0005-0000-0000-0000D5000000}"/>
    <cellStyle name="Calculation 4" xfId="245" xr:uid="{00000000-0005-0000-0000-0000D6000000}"/>
    <cellStyle name="Calculation 4 10" xfId="246" xr:uid="{00000000-0005-0000-0000-0000D7000000}"/>
    <cellStyle name="Calculation 4 10 2" xfId="247" xr:uid="{00000000-0005-0000-0000-0000D8000000}"/>
    <cellStyle name="Calculation 4 11" xfId="248" xr:uid="{00000000-0005-0000-0000-0000D9000000}"/>
    <cellStyle name="Calculation 4 2" xfId="249" xr:uid="{00000000-0005-0000-0000-0000DA000000}"/>
    <cellStyle name="Calculation 4 2 10" xfId="250" xr:uid="{00000000-0005-0000-0000-0000DB000000}"/>
    <cellStyle name="Calculation 4 2 2" xfId="251" xr:uid="{00000000-0005-0000-0000-0000DC000000}"/>
    <cellStyle name="Calculation 4 2 2 2" xfId="252" xr:uid="{00000000-0005-0000-0000-0000DD000000}"/>
    <cellStyle name="Calculation 4 2 2 2 2" xfId="253" xr:uid="{00000000-0005-0000-0000-0000DE000000}"/>
    <cellStyle name="Calculation 4 2 2 3" xfId="254" xr:uid="{00000000-0005-0000-0000-0000DF000000}"/>
    <cellStyle name="Calculation 4 2 3" xfId="255" xr:uid="{00000000-0005-0000-0000-0000E0000000}"/>
    <cellStyle name="Calculation 4 2 3 2" xfId="256" xr:uid="{00000000-0005-0000-0000-0000E1000000}"/>
    <cellStyle name="Calculation 4 2 3 2 2" xfId="257" xr:uid="{00000000-0005-0000-0000-0000E2000000}"/>
    <cellStyle name="Calculation 4 2 3 3" xfId="258" xr:uid="{00000000-0005-0000-0000-0000E3000000}"/>
    <cellStyle name="Calculation 4 2 4" xfId="259" xr:uid="{00000000-0005-0000-0000-0000E4000000}"/>
    <cellStyle name="Calculation 4 2 4 2" xfId="260" xr:uid="{00000000-0005-0000-0000-0000E5000000}"/>
    <cellStyle name="Calculation 4 2 4 2 2" xfId="261" xr:uid="{00000000-0005-0000-0000-0000E6000000}"/>
    <cellStyle name="Calculation 4 2 4 3" xfId="262" xr:uid="{00000000-0005-0000-0000-0000E7000000}"/>
    <cellStyle name="Calculation 4 2 5" xfId="263" xr:uid="{00000000-0005-0000-0000-0000E8000000}"/>
    <cellStyle name="Calculation 4 2 5 2" xfId="264" xr:uid="{00000000-0005-0000-0000-0000E9000000}"/>
    <cellStyle name="Calculation 4 2 5 2 2" xfId="265" xr:uid="{00000000-0005-0000-0000-0000EA000000}"/>
    <cellStyle name="Calculation 4 2 5 3" xfId="266" xr:uid="{00000000-0005-0000-0000-0000EB000000}"/>
    <cellStyle name="Calculation 4 2 6" xfId="267" xr:uid="{00000000-0005-0000-0000-0000EC000000}"/>
    <cellStyle name="Calculation 4 2 6 2" xfId="268" xr:uid="{00000000-0005-0000-0000-0000ED000000}"/>
    <cellStyle name="Calculation 4 2 6 2 2" xfId="269" xr:uid="{00000000-0005-0000-0000-0000EE000000}"/>
    <cellStyle name="Calculation 4 2 6 3" xfId="270" xr:uid="{00000000-0005-0000-0000-0000EF000000}"/>
    <cellStyle name="Calculation 4 2 7" xfId="271" xr:uid="{00000000-0005-0000-0000-0000F0000000}"/>
    <cellStyle name="Calculation 4 2 7 2" xfId="272" xr:uid="{00000000-0005-0000-0000-0000F1000000}"/>
    <cellStyle name="Calculation 4 2 7 2 2" xfId="273" xr:uid="{00000000-0005-0000-0000-0000F2000000}"/>
    <cellStyle name="Calculation 4 2 7 3" xfId="274" xr:uid="{00000000-0005-0000-0000-0000F3000000}"/>
    <cellStyle name="Calculation 4 2 8" xfId="275" xr:uid="{00000000-0005-0000-0000-0000F4000000}"/>
    <cellStyle name="Calculation 4 2 8 2" xfId="276" xr:uid="{00000000-0005-0000-0000-0000F5000000}"/>
    <cellStyle name="Calculation 4 2 8 2 2" xfId="277" xr:uid="{00000000-0005-0000-0000-0000F6000000}"/>
    <cellStyle name="Calculation 4 2 8 3" xfId="278" xr:uid="{00000000-0005-0000-0000-0000F7000000}"/>
    <cellStyle name="Calculation 4 2 9" xfId="279" xr:uid="{00000000-0005-0000-0000-0000F8000000}"/>
    <cellStyle name="Calculation 4 2 9 2" xfId="280" xr:uid="{00000000-0005-0000-0000-0000F9000000}"/>
    <cellStyle name="Calculation 4 3" xfId="281" xr:uid="{00000000-0005-0000-0000-0000FA000000}"/>
    <cellStyle name="Calculation 4 3 2" xfId="282" xr:uid="{00000000-0005-0000-0000-0000FB000000}"/>
    <cellStyle name="Calculation 4 3 2 2" xfId="283" xr:uid="{00000000-0005-0000-0000-0000FC000000}"/>
    <cellStyle name="Calculation 4 3 3" xfId="284" xr:uid="{00000000-0005-0000-0000-0000FD000000}"/>
    <cellStyle name="Calculation 4 4" xfId="285" xr:uid="{00000000-0005-0000-0000-0000FE000000}"/>
    <cellStyle name="Calculation 4 4 2" xfId="286" xr:uid="{00000000-0005-0000-0000-0000FF000000}"/>
    <cellStyle name="Calculation 4 4 2 2" xfId="287" xr:uid="{00000000-0005-0000-0000-000000010000}"/>
    <cellStyle name="Calculation 4 4 3" xfId="288" xr:uid="{00000000-0005-0000-0000-000001010000}"/>
    <cellStyle name="Calculation 4 5" xfId="289" xr:uid="{00000000-0005-0000-0000-000002010000}"/>
    <cellStyle name="Calculation 4 5 2" xfId="290" xr:uid="{00000000-0005-0000-0000-000003010000}"/>
    <cellStyle name="Calculation 4 5 2 2" xfId="291" xr:uid="{00000000-0005-0000-0000-000004010000}"/>
    <cellStyle name="Calculation 4 5 3" xfId="292" xr:uid="{00000000-0005-0000-0000-000005010000}"/>
    <cellStyle name="Calculation 4 6" xfId="293" xr:uid="{00000000-0005-0000-0000-000006010000}"/>
    <cellStyle name="Calculation 4 6 2" xfId="294" xr:uid="{00000000-0005-0000-0000-000007010000}"/>
    <cellStyle name="Calculation 4 6 2 2" xfId="295" xr:uid="{00000000-0005-0000-0000-000008010000}"/>
    <cellStyle name="Calculation 4 6 3" xfId="296" xr:uid="{00000000-0005-0000-0000-000009010000}"/>
    <cellStyle name="Calculation 4 7" xfId="297" xr:uid="{00000000-0005-0000-0000-00000A010000}"/>
    <cellStyle name="Calculation 4 7 2" xfId="298" xr:uid="{00000000-0005-0000-0000-00000B010000}"/>
    <cellStyle name="Calculation 4 7 2 2" xfId="299" xr:uid="{00000000-0005-0000-0000-00000C010000}"/>
    <cellStyle name="Calculation 4 7 3" xfId="300" xr:uid="{00000000-0005-0000-0000-00000D010000}"/>
    <cellStyle name="Calculation 4 8" xfId="301" xr:uid="{00000000-0005-0000-0000-00000E010000}"/>
    <cellStyle name="Calculation 4 8 2" xfId="302" xr:uid="{00000000-0005-0000-0000-00000F010000}"/>
    <cellStyle name="Calculation 4 8 2 2" xfId="303" xr:uid="{00000000-0005-0000-0000-000010010000}"/>
    <cellStyle name="Calculation 4 8 3" xfId="304" xr:uid="{00000000-0005-0000-0000-000011010000}"/>
    <cellStyle name="Calculation 4 9" xfId="305" xr:uid="{00000000-0005-0000-0000-000012010000}"/>
    <cellStyle name="Calculation 4 9 2" xfId="306" xr:uid="{00000000-0005-0000-0000-000013010000}"/>
    <cellStyle name="Calculation 4 9 2 2" xfId="307" xr:uid="{00000000-0005-0000-0000-000014010000}"/>
    <cellStyle name="Calculation 4 9 3" xfId="308" xr:uid="{00000000-0005-0000-0000-000015010000}"/>
    <cellStyle name="ChartingText" xfId="309" xr:uid="{00000000-0005-0000-0000-000016010000}"/>
    <cellStyle name="Check Cell 2" xfId="310" xr:uid="{00000000-0005-0000-0000-000017010000}"/>
    <cellStyle name="Check Cell 2 2" xfId="311" xr:uid="{00000000-0005-0000-0000-000018010000}"/>
    <cellStyle name="Check Cell 3" xfId="312" xr:uid="{00000000-0005-0000-0000-000019010000}"/>
    <cellStyle name="Check Cell 4" xfId="313" xr:uid="{00000000-0005-0000-0000-00001A010000}"/>
    <cellStyle name="ColumnHeaderNormal" xfId="314" xr:uid="{00000000-0005-0000-0000-00001B010000}"/>
    <cellStyle name="Comma 16" xfId="315" xr:uid="{00000000-0005-0000-0000-00001D010000}"/>
    <cellStyle name="Comma 2" xfId="2" xr:uid="{00000000-0005-0000-0000-00001E010000}"/>
    <cellStyle name="Comma 2 2" xfId="3" xr:uid="{00000000-0005-0000-0000-00001F010000}"/>
    <cellStyle name="Comma 2 2 2" xfId="316" xr:uid="{00000000-0005-0000-0000-000020010000}"/>
    <cellStyle name="Comma 2 2 2 2" xfId="317" xr:uid="{00000000-0005-0000-0000-000021010000}"/>
    <cellStyle name="Comma 2 2 2 3" xfId="318" xr:uid="{00000000-0005-0000-0000-000022010000}"/>
    <cellStyle name="Comma 2 3" xfId="319" xr:uid="{00000000-0005-0000-0000-000023010000}"/>
    <cellStyle name="Comma 2 4" xfId="320" xr:uid="{00000000-0005-0000-0000-000024010000}"/>
    <cellStyle name="Comma 2 5" xfId="321" xr:uid="{00000000-0005-0000-0000-000025010000}"/>
    <cellStyle name="Comma 3" xfId="4" xr:uid="{00000000-0005-0000-0000-000026010000}"/>
    <cellStyle name="Comma 3 2" xfId="5" xr:uid="{00000000-0005-0000-0000-000027010000}"/>
    <cellStyle name="Comma 4" xfId="6" xr:uid="{00000000-0005-0000-0000-000028010000}"/>
    <cellStyle name="Comma 4 2" xfId="322" xr:uid="{00000000-0005-0000-0000-000029010000}"/>
    <cellStyle name="Comma 4 2 2" xfId="323" xr:uid="{00000000-0005-0000-0000-00002A010000}"/>
    <cellStyle name="Comma 4 3" xfId="324" xr:uid="{00000000-0005-0000-0000-00002B010000}"/>
    <cellStyle name="Comma 4 4" xfId="325" xr:uid="{00000000-0005-0000-0000-00002C010000}"/>
    <cellStyle name="Comma 5" xfId="7" xr:uid="{00000000-0005-0000-0000-00002D010000}"/>
    <cellStyle name="Comma 5 2" xfId="326" xr:uid="{00000000-0005-0000-0000-00002E010000}"/>
    <cellStyle name="Comma 5 3" xfId="8" xr:uid="{00000000-0005-0000-0000-00002F010000}"/>
    <cellStyle name="Comma 6" xfId="9" xr:uid="{00000000-0005-0000-0000-000030010000}"/>
    <cellStyle name="Comma 6 2" xfId="327" xr:uid="{00000000-0005-0000-0000-000031010000}"/>
    <cellStyle name="Comma 7" xfId="10" xr:uid="{00000000-0005-0000-0000-000032010000}"/>
    <cellStyle name="Comma 7 2" xfId="328" xr:uid="{00000000-0005-0000-0000-000033010000}"/>
    <cellStyle name="Comma 8" xfId="329" xr:uid="{00000000-0005-0000-0000-000034010000}"/>
    <cellStyle name="Currency" xfId="979" builtinId="4"/>
    <cellStyle name="Currency 2" xfId="11" xr:uid="{00000000-0005-0000-0000-000036010000}"/>
    <cellStyle name="Currency 2 2" xfId="29" xr:uid="{00000000-0005-0000-0000-000037010000}"/>
    <cellStyle name="Currency 2 2 2" xfId="330" xr:uid="{00000000-0005-0000-0000-000038010000}"/>
    <cellStyle name="Currency 2 2 2 2" xfId="331" xr:uid="{00000000-0005-0000-0000-000039010000}"/>
    <cellStyle name="Currency 2 2 2 3" xfId="332" xr:uid="{00000000-0005-0000-0000-00003A010000}"/>
    <cellStyle name="Currency 2 3" xfId="333" xr:uid="{00000000-0005-0000-0000-00003B010000}"/>
    <cellStyle name="Currency 3" xfId="12" xr:uid="{00000000-0005-0000-0000-00003C010000}"/>
    <cellStyle name="Currency 3 2" xfId="334" xr:uid="{00000000-0005-0000-0000-00003D010000}"/>
    <cellStyle name="Currency 3 2 2" xfId="335" xr:uid="{00000000-0005-0000-0000-00003E010000}"/>
    <cellStyle name="Currency 3 3" xfId="336" xr:uid="{00000000-0005-0000-0000-00003F010000}"/>
    <cellStyle name="Currency 3 4" xfId="337" xr:uid="{00000000-0005-0000-0000-000040010000}"/>
    <cellStyle name="Currency 4" xfId="338" xr:uid="{00000000-0005-0000-0000-000041010000}"/>
    <cellStyle name="Currency 5" xfId="339" xr:uid="{00000000-0005-0000-0000-000042010000}"/>
    <cellStyle name="Explanatory Text 2" xfId="340" xr:uid="{00000000-0005-0000-0000-000043010000}"/>
    <cellStyle name="Explanatory Text 2 2" xfId="341" xr:uid="{00000000-0005-0000-0000-000044010000}"/>
    <cellStyle name="Explanatory Text 3" xfId="342" xr:uid="{00000000-0005-0000-0000-000045010000}"/>
    <cellStyle name="Explanatory Text 4" xfId="343" xr:uid="{00000000-0005-0000-0000-000046010000}"/>
    <cellStyle name="g4Num" xfId="344" xr:uid="{00000000-0005-0000-0000-000047010000}"/>
    <cellStyle name="g4Percent" xfId="345" xr:uid="{00000000-0005-0000-0000-000048010000}"/>
    <cellStyle name="gAsDays" xfId="346" xr:uid="{00000000-0005-0000-0000-000049010000}"/>
    <cellStyle name="gAsMultiple" xfId="347" xr:uid="{00000000-0005-0000-0000-00004A010000}"/>
    <cellStyle name="gAsNum" xfId="348" xr:uid="{00000000-0005-0000-0000-00004B010000}"/>
    <cellStyle name="gAsPercent" xfId="349" xr:uid="{00000000-0005-0000-0000-00004C010000}"/>
    <cellStyle name="gAsText" xfId="350" xr:uid="{00000000-0005-0000-0000-00004D010000}"/>
    <cellStyle name="gColumnTop" xfId="351" xr:uid="{00000000-0005-0000-0000-00004E010000}"/>
    <cellStyle name="gDays" xfId="352" xr:uid="{00000000-0005-0000-0000-00004F010000}"/>
    <cellStyle name="gHeading" xfId="353" xr:uid="{00000000-0005-0000-0000-000050010000}"/>
    <cellStyle name="gLastStep" xfId="354" xr:uid="{00000000-0005-0000-0000-000051010000}"/>
    <cellStyle name="gMultiple" xfId="355" xr:uid="{00000000-0005-0000-0000-000052010000}"/>
    <cellStyle name="gNum" xfId="356" xr:uid="{00000000-0005-0000-0000-000053010000}"/>
    <cellStyle name="Good 2" xfId="357" xr:uid="{00000000-0005-0000-0000-000054010000}"/>
    <cellStyle name="Good 2 2" xfId="358" xr:uid="{00000000-0005-0000-0000-000055010000}"/>
    <cellStyle name="Good 3" xfId="359" xr:uid="{00000000-0005-0000-0000-000056010000}"/>
    <cellStyle name="Good 4" xfId="360" xr:uid="{00000000-0005-0000-0000-000057010000}"/>
    <cellStyle name="gPercent" xfId="361" xr:uid="{00000000-0005-0000-0000-000058010000}"/>
    <cellStyle name="gText" xfId="362" xr:uid="{00000000-0005-0000-0000-000059010000}"/>
    <cellStyle name="gUSD" xfId="363" xr:uid="{00000000-0005-0000-0000-00005A010000}"/>
    <cellStyle name="Heading 1 2" xfId="364" xr:uid="{00000000-0005-0000-0000-00005B010000}"/>
    <cellStyle name="Heading 1 2 2" xfId="365" xr:uid="{00000000-0005-0000-0000-00005C010000}"/>
    <cellStyle name="Heading 1 3" xfId="366" xr:uid="{00000000-0005-0000-0000-00005D010000}"/>
    <cellStyle name="Heading 1 4" xfId="367" xr:uid="{00000000-0005-0000-0000-00005E010000}"/>
    <cellStyle name="Heading 2 2" xfId="368" xr:uid="{00000000-0005-0000-0000-00005F010000}"/>
    <cellStyle name="Heading 2 2 2" xfId="369" xr:uid="{00000000-0005-0000-0000-000060010000}"/>
    <cellStyle name="Heading 2 3" xfId="370" xr:uid="{00000000-0005-0000-0000-000061010000}"/>
    <cellStyle name="Heading 2 4" xfId="371" xr:uid="{00000000-0005-0000-0000-000062010000}"/>
    <cellStyle name="Heading 3 2" xfId="372" xr:uid="{00000000-0005-0000-0000-000063010000}"/>
    <cellStyle name="Heading 3 2 2" xfId="373" xr:uid="{00000000-0005-0000-0000-000064010000}"/>
    <cellStyle name="Heading 3 3" xfId="374" xr:uid="{00000000-0005-0000-0000-000065010000}"/>
    <cellStyle name="Heading 3 3 2" xfId="375" xr:uid="{00000000-0005-0000-0000-000066010000}"/>
    <cellStyle name="Heading 3 3 3" xfId="376" xr:uid="{00000000-0005-0000-0000-000067010000}"/>
    <cellStyle name="Heading 3 3 4" xfId="377" xr:uid="{00000000-0005-0000-0000-000068010000}"/>
    <cellStyle name="Heading 3 4" xfId="378" xr:uid="{00000000-0005-0000-0000-000069010000}"/>
    <cellStyle name="Heading 3 4 2" xfId="379" xr:uid="{00000000-0005-0000-0000-00006A010000}"/>
    <cellStyle name="Heading 3 4 3" xfId="380" xr:uid="{00000000-0005-0000-0000-00006B010000}"/>
    <cellStyle name="Heading 3 4 4" xfId="381" xr:uid="{00000000-0005-0000-0000-00006C010000}"/>
    <cellStyle name="Heading 4 2" xfId="382" xr:uid="{00000000-0005-0000-0000-00006D010000}"/>
    <cellStyle name="Heading 4 2 2" xfId="383" xr:uid="{00000000-0005-0000-0000-00006E010000}"/>
    <cellStyle name="Heading 4 3" xfId="384" xr:uid="{00000000-0005-0000-0000-00006F010000}"/>
    <cellStyle name="Heading 4 4" xfId="385" xr:uid="{00000000-0005-0000-0000-000070010000}"/>
    <cellStyle name="Hyperlink" xfId="980" builtinId="8"/>
    <cellStyle name="Hyperlink 2" xfId="13" xr:uid="{00000000-0005-0000-0000-000071010000}"/>
    <cellStyle name="Input 2" xfId="386" xr:uid="{00000000-0005-0000-0000-000072010000}"/>
    <cellStyle name="Input 2 2" xfId="387" xr:uid="{00000000-0005-0000-0000-000073010000}"/>
    <cellStyle name="Input 3" xfId="388" xr:uid="{00000000-0005-0000-0000-000074010000}"/>
    <cellStyle name="Input 3 10" xfId="389" xr:uid="{00000000-0005-0000-0000-000075010000}"/>
    <cellStyle name="Input 3 10 2" xfId="390" xr:uid="{00000000-0005-0000-0000-000076010000}"/>
    <cellStyle name="Input 3 11" xfId="391" xr:uid="{00000000-0005-0000-0000-000077010000}"/>
    <cellStyle name="Input 3 2" xfId="392" xr:uid="{00000000-0005-0000-0000-000078010000}"/>
    <cellStyle name="Input 3 2 10" xfId="393" xr:uid="{00000000-0005-0000-0000-000079010000}"/>
    <cellStyle name="Input 3 2 2" xfId="394" xr:uid="{00000000-0005-0000-0000-00007A010000}"/>
    <cellStyle name="Input 3 2 2 2" xfId="395" xr:uid="{00000000-0005-0000-0000-00007B010000}"/>
    <cellStyle name="Input 3 2 2 2 2" xfId="396" xr:uid="{00000000-0005-0000-0000-00007C010000}"/>
    <cellStyle name="Input 3 2 2 3" xfId="397" xr:uid="{00000000-0005-0000-0000-00007D010000}"/>
    <cellStyle name="Input 3 2 3" xfId="398" xr:uid="{00000000-0005-0000-0000-00007E010000}"/>
    <cellStyle name="Input 3 2 3 2" xfId="399" xr:uid="{00000000-0005-0000-0000-00007F010000}"/>
    <cellStyle name="Input 3 2 3 2 2" xfId="400" xr:uid="{00000000-0005-0000-0000-000080010000}"/>
    <cellStyle name="Input 3 2 3 3" xfId="401" xr:uid="{00000000-0005-0000-0000-000081010000}"/>
    <cellStyle name="Input 3 2 4" xfId="402" xr:uid="{00000000-0005-0000-0000-000082010000}"/>
    <cellStyle name="Input 3 2 4 2" xfId="403" xr:uid="{00000000-0005-0000-0000-000083010000}"/>
    <cellStyle name="Input 3 2 4 2 2" xfId="404" xr:uid="{00000000-0005-0000-0000-000084010000}"/>
    <cellStyle name="Input 3 2 4 3" xfId="405" xr:uid="{00000000-0005-0000-0000-000085010000}"/>
    <cellStyle name="Input 3 2 5" xfId="406" xr:uid="{00000000-0005-0000-0000-000086010000}"/>
    <cellStyle name="Input 3 2 5 2" xfId="407" xr:uid="{00000000-0005-0000-0000-000087010000}"/>
    <cellStyle name="Input 3 2 5 2 2" xfId="408" xr:uid="{00000000-0005-0000-0000-000088010000}"/>
    <cellStyle name="Input 3 2 5 3" xfId="409" xr:uid="{00000000-0005-0000-0000-000089010000}"/>
    <cellStyle name="Input 3 2 6" xfId="410" xr:uid="{00000000-0005-0000-0000-00008A010000}"/>
    <cellStyle name="Input 3 2 6 2" xfId="411" xr:uid="{00000000-0005-0000-0000-00008B010000}"/>
    <cellStyle name="Input 3 2 6 2 2" xfId="412" xr:uid="{00000000-0005-0000-0000-00008C010000}"/>
    <cellStyle name="Input 3 2 6 3" xfId="413" xr:uid="{00000000-0005-0000-0000-00008D010000}"/>
    <cellStyle name="Input 3 2 7" xfId="414" xr:uid="{00000000-0005-0000-0000-00008E010000}"/>
    <cellStyle name="Input 3 2 7 2" xfId="415" xr:uid="{00000000-0005-0000-0000-00008F010000}"/>
    <cellStyle name="Input 3 2 7 2 2" xfId="416" xr:uid="{00000000-0005-0000-0000-000090010000}"/>
    <cellStyle name="Input 3 2 7 3" xfId="417" xr:uid="{00000000-0005-0000-0000-000091010000}"/>
    <cellStyle name="Input 3 2 8" xfId="418" xr:uid="{00000000-0005-0000-0000-000092010000}"/>
    <cellStyle name="Input 3 2 8 2" xfId="419" xr:uid="{00000000-0005-0000-0000-000093010000}"/>
    <cellStyle name="Input 3 2 8 2 2" xfId="420" xr:uid="{00000000-0005-0000-0000-000094010000}"/>
    <cellStyle name="Input 3 2 8 3" xfId="421" xr:uid="{00000000-0005-0000-0000-000095010000}"/>
    <cellStyle name="Input 3 2 9" xfId="422" xr:uid="{00000000-0005-0000-0000-000096010000}"/>
    <cellStyle name="Input 3 2 9 2" xfId="423" xr:uid="{00000000-0005-0000-0000-000097010000}"/>
    <cellStyle name="Input 3 3" xfId="424" xr:uid="{00000000-0005-0000-0000-000098010000}"/>
    <cellStyle name="Input 3 3 2" xfId="425" xr:uid="{00000000-0005-0000-0000-000099010000}"/>
    <cellStyle name="Input 3 3 2 2" xfId="426" xr:uid="{00000000-0005-0000-0000-00009A010000}"/>
    <cellStyle name="Input 3 3 3" xfId="427" xr:uid="{00000000-0005-0000-0000-00009B010000}"/>
    <cellStyle name="Input 3 4" xfId="428" xr:uid="{00000000-0005-0000-0000-00009C010000}"/>
    <cellStyle name="Input 3 4 2" xfId="429" xr:uid="{00000000-0005-0000-0000-00009D010000}"/>
    <cellStyle name="Input 3 4 2 2" xfId="430" xr:uid="{00000000-0005-0000-0000-00009E010000}"/>
    <cellStyle name="Input 3 4 3" xfId="431" xr:uid="{00000000-0005-0000-0000-00009F010000}"/>
    <cellStyle name="Input 3 5" xfId="432" xr:uid="{00000000-0005-0000-0000-0000A0010000}"/>
    <cellStyle name="Input 3 5 2" xfId="433" xr:uid="{00000000-0005-0000-0000-0000A1010000}"/>
    <cellStyle name="Input 3 5 2 2" xfId="434" xr:uid="{00000000-0005-0000-0000-0000A2010000}"/>
    <cellStyle name="Input 3 5 3" xfId="435" xr:uid="{00000000-0005-0000-0000-0000A3010000}"/>
    <cellStyle name="Input 3 6" xfId="436" xr:uid="{00000000-0005-0000-0000-0000A4010000}"/>
    <cellStyle name="Input 3 6 2" xfId="437" xr:uid="{00000000-0005-0000-0000-0000A5010000}"/>
    <cellStyle name="Input 3 6 2 2" xfId="438" xr:uid="{00000000-0005-0000-0000-0000A6010000}"/>
    <cellStyle name="Input 3 6 3" xfId="439" xr:uid="{00000000-0005-0000-0000-0000A7010000}"/>
    <cellStyle name="Input 3 7" xfId="440" xr:uid="{00000000-0005-0000-0000-0000A8010000}"/>
    <cellStyle name="Input 3 7 2" xfId="441" xr:uid="{00000000-0005-0000-0000-0000A9010000}"/>
    <cellStyle name="Input 3 7 2 2" xfId="442" xr:uid="{00000000-0005-0000-0000-0000AA010000}"/>
    <cellStyle name="Input 3 7 3" xfId="443" xr:uid="{00000000-0005-0000-0000-0000AB010000}"/>
    <cellStyle name="Input 3 8" xfId="444" xr:uid="{00000000-0005-0000-0000-0000AC010000}"/>
    <cellStyle name="Input 3 8 2" xfId="445" xr:uid="{00000000-0005-0000-0000-0000AD010000}"/>
    <cellStyle name="Input 3 8 2 2" xfId="446" xr:uid="{00000000-0005-0000-0000-0000AE010000}"/>
    <cellStyle name="Input 3 8 3" xfId="447" xr:uid="{00000000-0005-0000-0000-0000AF010000}"/>
    <cellStyle name="Input 3 9" xfId="448" xr:uid="{00000000-0005-0000-0000-0000B0010000}"/>
    <cellStyle name="Input 3 9 2" xfId="449" xr:uid="{00000000-0005-0000-0000-0000B1010000}"/>
    <cellStyle name="Input 3 9 2 2" xfId="450" xr:uid="{00000000-0005-0000-0000-0000B2010000}"/>
    <cellStyle name="Input 3 9 3" xfId="451" xr:uid="{00000000-0005-0000-0000-0000B3010000}"/>
    <cellStyle name="Input 4" xfId="452" xr:uid="{00000000-0005-0000-0000-0000B4010000}"/>
    <cellStyle name="Input 4 10" xfId="453" xr:uid="{00000000-0005-0000-0000-0000B5010000}"/>
    <cellStyle name="Input 4 10 2" xfId="454" xr:uid="{00000000-0005-0000-0000-0000B6010000}"/>
    <cellStyle name="Input 4 11" xfId="455" xr:uid="{00000000-0005-0000-0000-0000B7010000}"/>
    <cellStyle name="Input 4 2" xfId="456" xr:uid="{00000000-0005-0000-0000-0000B8010000}"/>
    <cellStyle name="Input 4 2 10" xfId="457" xr:uid="{00000000-0005-0000-0000-0000B9010000}"/>
    <cellStyle name="Input 4 2 2" xfId="458" xr:uid="{00000000-0005-0000-0000-0000BA010000}"/>
    <cellStyle name="Input 4 2 2 2" xfId="459" xr:uid="{00000000-0005-0000-0000-0000BB010000}"/>
    <cellStyle name="Input 4 2 2 2 2" xfId="460" xr:uid="{00000000-0005-0000-0000-0000BC010000}"/>
    <cellStyle name="Input 4 2 2 3" xfId="461" xr:uid="{00000000-0005-0000-0000-0000BD010000}"/>
    <cellStyle name="Input 4 2 3" xfId="462" xr:uid="{00000000-0005-0000-0000-0000BE010000}"/>
    <cellStyle name="Input 4 2 3 2" xfId="463" xr:uid="{00000000-0005-0000-0000-0000BF010000}"/>
    <cellStyle name="Input 4 2 3 2 2" xfId="464" xr:uid="{00000000-0005-0000-0000-0000C0010000}"/>
    <cellStyle name="Input 4 2 3 3" xfId="465" xr:uid="{00000000-0005-0000-0000-0000C1010000}"/>
    <cellStyle name="Input 4 2 4" xfId="466" xr:uid="{00000000-0005-0000-0000-0000C2010000}"/>
    <cellStyle name="Input 4 2 4 2" xfId="467" xr:uid="{00000000-0005-0000-0000-0000C3010000}"/>
    <cellStyle name="Input 4 2 4 2 2" xfId="468" xr:uid="{00000000-0005-0000-0000-0000C4010000}"/>
    <cellStyle name="Input 4 2 4 3" xfId="469" xr:uid="{00000000-0005-0000-0000-0000C5010000}"/>
    <cellStyle name="Input 4 2 5" xfId="470" xr:uid="{00000000-0005-0000-0000-0000C6010000}"/>
    <cellStyle name="Input 4 2 5 2" xfId="471" xr:uid="{00000000-0005-0000-0000-0000C7010000}"/>
    <cellStyle name="Input 4 2 5 2 2" xfId="472" xr:uid="{00000000-0005-0000-0000-0000C8010000}"/>
    <cellStyle name="Input 4 2 5 3" xfId="473" xr:uid="{00000000-0005-0000-0000-0000C9010000}"/>
    <cellStyle name="Input 4 2 6" xfId="474" xr:uid="{00000000-0005-0000-0000-0000CA010000}"/>
    <cellStyle name="Input 4 2 6 2" xfId="475" xr:uid="{00000000-0005-0000-0000-0000CB010000}"/>
    <cellStyle name="Input 4 2 6 2 2" xfId="476" xr:uid="{00000000-0005-0000-0000-0000CC010000}"/>
    <cellStyle name="Input 4 2 6 3" xfId="477" xr:uid="{00000000-0005-0000-0000-0000CD010000}"/>
    <cellStyle name="Input 4 2 7" xfId="478" xr:uid="{00000000-0005-0000-0000-0000CE010000}"/>
    <cellStyle name="Input 4 2 7 2" xfId="479" xr:uid="{00000000-0005-0000-0000-0000CF010000}"/>
    <cellStyle name="Input 4 2 7 2 2" xfId="480" xr:uid="{00000000-0005-0000-0000-0000D0010000}"/>
    <cellStyle name="Input 4 2 7 3" xfId="481" xr:uid="{00000000-0005-0000-0000-0000D1010000}"/>
    <cellStyle name="Input 4 2 8" xfId="482" xr:uid="{00000000-0005-0000-0000-0000D2010000}"/>
    <cellStyle name="Input 4 2 8 2" xfId="483" xr:uid="{00000000-0005-0000-0000-0000D3010000}"/>
    <cellStyle name="Input 4 2 8 2 2" xfId="484" xr:uid="{00000000-0005-0000-0000-0000D4010000}"/>
    <cellStyle name="Input 4 2 8 3" xfId="485" xr:uid="{00000000-0005-0000-0000-0000D5010000}"/>
    <cellStyle name="Input 4 2 9" xfId="486" xr:uid="{00000000-0005-0000-0000-0000D6010000}"/>
    <cellStyle name="Input 4 2 9 2" xfId="487" xr:uid="{00000000-0005-0000-0000-0000D7010000}"/>
    <cellStyle name="Input 4 3" xfId="488" xr:uid="{00000000-0005-0000-0000-0000D8010000}"/>
    <cellStyle name="Input 4 3 2" xfId="489" xr:uid="{00000000-0005-0000-0000-0000D9010000}"/>
    <cellStyle name="Input 4 3 2 2" xfId="490" xr:uid="{00000000-0005-0000-0000-0000DA010000}"/>
    <cellStyle name="Input 4 3 3" xfId="491" xr:uid="{00000000-0005-0000-0000-0000DB010000}"/>
    <cellStyle name="Input 4 4" xfId="492" xr:uid="{00000000-0005-0000-0000-0000DC010000}"/>
    <cellStyle name="Input 4 4 2" xfId="493" xr:uid="{00000000-0005-0000-0000-0000DD010000}"/>
    <cellStyle name="Input 4 4 2 2" xfId="494" xr:uid="{00000000-0005-0000-0000-0000DE010000}"/>
    <cellStyle name="Input 4 4 3" xfId="495" xr:uid="{00000000-0005-0000-0000-0000DF010000}"/>
    <cellStyle name="Input 4 5" xfId="496" xr:uid="{00000000-0005-0000-0000-0000E0010000}"/>
    <cellStyle name="Input 4 5 2" xfId="497" xr:uid="{00000000-0005-0000-0000-0000E1010000}"/>
    <cellStyle name="Input 4 5 2 2" xfId="498" xr:uid="{00000000-0005-0000-0000-0000E2010000}"/>
    <cellStyle name="Input 4 5 3" xfId="499" xr:uid="{00000000-0005-0000-0000-0000E3010000}"/>
    <cellStyle name="Input 4 6" xfId="500" xr:uid="{00000000-0005-0000-0000-0000E4010000}"/>
    <cellStyle name="Input 4 6 2" xfId="501" xr:uid="{00000000-0005-0000-0000-0000E5010000}"/>
    <cellStyle name="Input 4 6 2 2" xfId="502" xr:uid="{00000000-0005-0000-0000-0000E6010000}"/>
    <cellStyle name="Input 4 6 3" xfId="503" xr:uid="{00000000-0005-0000-0000-0000E7010000}"/>
    <cellStyle name="Input 4 7" xfId="504" xr:uid="{00000000-0005-0000-0000-0000E8010000}"/>
    <cellStyle name="Input 4 7 2" xfId="505" xr:uid="{00000000-0005-0000-0000-0000E9010000}"/>
    <cellStyle name="Input 4 7 2 2" xfId="506" xr:uid="{00000000-0005-0000-0000-0000EA010000}"/>
    <cellStyle name="Input 4 7 3" xfId="507" xr:uid="{00000000-0005-0000-0000-0000EB010000}"/>
    <cellStyle name="Input 4 8" xfId="508" xr:uid="{00000000-0005-0000-0000-0000EC010000}"/>
    <cellStyle name="Input 4 8 2" xfId="509" xr:uid="{00000000-0005-0000-0000-0000ED010000}"/>
    <cellStyle name="Input 4 8 2 2" xfId="510" xr:uid="{00000000-0005-0000-0000-0000EE010000}"/>
    <cellStyle name="Input 4 8 3" xfId="511" xr:uid="{00000000-0005-0000-0000-0000EF010000}"/>
    <cellStyle name="Input 4 9" xfId="512" xr:uid="{00000000-0005-0000-0000-0000F0010000}"/>
    <cellStyle name="Input 4 9 2" xfId="513" xr:uid="{00000000-0005-0000-0000-0000F1010000}"/>
    <cellStyle name="Input 4 9 2 2" xfId="514" xr:uid="{00000000-0005-0000-0000-0000F2010000}"/>
    <cellStyle name="Input 4 9 3" xfId="515" xr:uid="{00000000-0005-0000-0000-0000F3010000}"/>
    <cellStyle name="Invisible" xfId="516" xr:uid="{00000000-0005-0000-0000-0000F4010000}"/>
    <cellStyle name="Linked Cell 2" xfId="517" xr:uid="{00000000-0005-0000-0000-0000F5010000}"/>
    <cellStyle name="Linked Cell 2 2" xfId="518" xr:uid="{00000000-0005-0000-0000-0000F6010000}"/>
    <cellStyle name="Linked Cell 3" xfId="519" xr:uid="{00000000-0005-0000-0000-0000F7010000}"/>
    <cellStyle name="Linked Cell 4" xfId="520" xr:uid="{00000000-0005-0000-0000-0000F8010000}"/>
    <cellStyle name="Neutral 2" xfId="521" xr:uid="{00000000-0005-0000-0000-0000F9010000}"/>
    <cellStyle name="Neutral 2 2" xfId="522" xr:uid="{00000000-0005-0000-0000-0000FA010000}"/>
    <cellStyle name="Neutral 3" xfId="523" xr:uid="{00000000-0005-0000-0000-0000FB010000}"/>
    <cellStyle name="Neutral 4" xfId="524" xr:uid="{00000000-0005-0000-0000-0000FC010000}"/>
    <cellStyle name="NewColumnHeaderNormal" xfId="525" xr:uid="{00000000-0005-0000-0000-0000FD010000}"/>
    <cellStyle name="NewSectionHeaderNormal" xfId="526" xr:uid="{00000000-0005-0000-0000-0000FE010000}"/>
    <cellStyle name="NewTitleNormal" xfId="527" xr:uid="{00000000-0005-0000-0000-0000FF010000}"/>
    <cellStyle name="Normal" xfId="0" builtinId="0"/>
    <cellStyle name="Normal 10" xfId="528" xr:uid="{00000000-0005-0000-0000-000001020000}"/>
    <cellStyle name="Normal 11" xfId="529" xr:uid="{00000000-0005-0000-0000-000002020000}"/>
    <cellStyle name="Normal 2" xfId="14" xr:uid="{00000000-0005-0000-0000-000003020000}"/>
    <cellStyle name="Normal 2 2" xfId="15" xr:uid="{00000000-0005-0000-0000-000004020000}"/>
    <cellStyle name="Normal 2 2 2" xfId="27" xr:uid="{00000000-0005-0000-0000-000005020000}"/>
    <cellStyle name="Normal 2 2 2 2" xfId="28" xr:uid="{00000000-0005-0000-0000-000006020000}"/>
    <cellStyle name="Normal 2 2 2 3" xfId="530" xr:uid="{00000000-0005-0000-0000-000007020000}"/>
    <cellStyle name="Normal 2 3" xfId="531" xr:uid="{00000000-0005-0000-0000-000008020000}"/>
    <cellStyle name="Normal 2 4" xfId="532" xr:uid="{00000000-0005-0000-0000-000009020000}"/>
    <cellStyle name="Normal 2 5" xfId="533" xr:uid="{00000000-0005-0000-0000-00000A020000}"/>
    <cellStyle name="Normal 3" xfId="16" xr:uid="{00000000-0005-0000-0000-00000B020000}"/>
    <cellStyle name="Normal 3 2" xfId="534" xr:uid="{00000000-0005-0000-0000-00000C020000}"/>
    <cellStyle name="Normal 3 2 2" xfId="535" xr:uid="{00000000-0005-0000-0000-00000D020000}"/>
    <cellStyle name="Normal 3 2 2 2" xfId="536" xr:uid="{00000000-0005-0000-0000-00000E020000}"/>
    <cellStyle name="Normal 3 2 2 3" xfId="537" xr:uid="{00000000-0005-0000-0000-00000F020000}"/>
    <cellStyle name="Normal 3 3" xfId="538" xr:uid="{00000000-0005-0000-0000-000010020000}"/>
    <cellStyle name="Normal 4" xfId="17" xr:uid="{00000000-0005-0000-0000-000011020000}"/>
    <cellStyle name="Normal 4 2" xfId="18" xr:uid="{00000000-0005-0000-0000-000012020000}"/>
    <cellStyle name="Normal 4 2 2" xfId="539" xr:uid="{00000000-0005-0000-0000-000013020000}"/>
    <cellStyle name="Normal 4 2 3" xfId="540" xr:uid="{00000000-0005-0000-0000-000014020000}"/>
    <cellStyle name="Normal 5" xfId="19" xr:uid="{00000000-0005-0000-0000-000015020000}"/>
    <cellStyle name="Normal 5 2" xfId="30" xr:uid="{00000000-0005-0000-0000-000016020000}"/>
    <cellStyle name="Normal 5 2 2" xfId="541" xr:uid="{00000000-0005-0000-0000-000017020000}"/>
    <cellStyle name="Normal 5 2 3" xfId="542" xr:uid="{00000000-0005-0000-0000-000018020000}"/>
    <cellStyle name="Normal 5 2 4" xfId="543" xr:uid="{00000000-0005-0000-0000-000019020000}"/>
    <cellStyle name="Normal 5 3" xfId="544" xr:uid="{00000000-0005-0000-0000-00001A020000}"/>
    <cellStyle name="Normal 5 3 2" xfId="545" xr:uid="{00000000-0005-0000-0000-00001B020000}"/>
    <cellStyle name="Normal 5 3 3" xfId="546" xr:uid="{00000000-0005-0000-0000-00001C020000}"/>
    <cellStyle name="Normal 5 3 4" xfId="547" xr:uid="{00000000-0005-0000-0000-00001D020000}"/>
    <cellStyle name="Normal 5 4" xfId="548" xr:uid="{00000000-0005-0000-0000-00001E020000}"/>
    <cellStyle name="Normal 5 4 2" xfId="549" xr:uid="{00000000-0005-0000-0000-00001F020000}"/>
    <cellStyle name="Normal 5 4 3" xfId="550" xr:uid="{00000000-0005-0000-0000-000020020000}"/>
    <cellStyle name="Normal 5 4 4" xfId="551" xr:uid="{00000000-0005-0000-0000-000021020000}"/>
    <cellStyle name="Normal 5 5" xfId="552" xr:uid="{00000000-0005-0000-0000-000022020000}"/>
    <cellStyle name="Normal 5 6" xfId="553" xr:uid="{00000000-0005-0000-0000-000023020000}"/>
    <cellStyle name="Normal 5 7" xfId="554" xr:uid="{00000000-0005-0000-0000-000024020000}"/>
    <cellStyle name="Normal 6" xfId="20" xr:uid="{00000000-0005-0000-0000-000025020000}"/>
    <cellStyle name="Normal 6 2" xfId="21" xr:uid="{00000000-0005-0000-0000-000026020000}"/>
    <cellStyle name="Normal 7" xfId="22" xr:uid="{00000000-0005-0000-0000-000027020000}"/>
    <cellStyle name="Normal 7 2" xfId="555" xr:uid="{00000000-0005-0000-0000-000028020000}"/>
    <cellStyle name="Normal 7 3" xfId="556" xr:uid="{00000000-0005-0000-0000-000029020000}"/>
    <cellStyle name="Normal 7 4" xfId="557" xr:uid="{00000000-0005-0000-0000-00002A020000}"/>
    <cellStyle name="Normal 7 5" xfId="558" xr:uid="{00000000-0005-0000-0000-00002B020000}"/>
    <cellStyle name="Normal 8" xfId="559" xr:uid="{00000000-0005-0000-0000-00002C020000}"/>
    <cellStyle name="Normal 8 2" xfId="560" xr:uid="{00000000-0005-0000-0000-00002D020000}"/>
    <cellStyle name="Normal 8 2 2" xfId="561" xr:uid="{00000000-0005-0000-0000-00002E020000}"/>
    <cellStyle name="Normal 8 2 2 2" xfId="562" xr:uid="{00000000-0005-0000-0000-00002F020000}"/>
    <cellStyle name="Normal 8 2 3" xfId="563" xr:uid="{00000000-0005-0000-0000-000030020000}"/>
    <cellStyle name="Normal 8 3" xfId="564" xr:uid="{00000000-0005-0000-0000-000031020000}"/>
    <cellStyle name="Normal 9" xfId="565" xr:uid="{00000000-0005-0000-0000-000032020000}"/>
    <cellStyle name="Normal 9 2" xfId="566" xr:uid="{00000000-0005-0000-0000-000033020000}"/>
    <cellStyle name="Normal_PSCB financials reporting template" xfId="1" xr:uid="{00000000-0005-0000-0000-000034020000}"/>
    <cellStyle name="Note 2" xfId="567" xr:uid="{00000000-0005-0000-0000-000035020000}"/>
    <cellStyle name="Note 2 2" xfId="568" xr:uid="{00000000-0005-0000-0000-000036020000}"/>
    <cellStyle name="Note 2 3" xfId="569" xr:uid="{00000000-0005-0000-0000-000037020000}"/>
    <cellStyle name="Note 2 4" xfId="570" xr:uid="{00000000-0005-0000-0000-000038020000}"/>
    <cellStyle name="Note 2 5" xfId="571" xr:uid="{00000000-0005-0000-0000-000039020000}"/>
    <cellStyle name="Note 3" xfId="572" xr:uid="{00000000-0005-0000-0000-00003A020000}"/>
    <cellStyle name="Note 3 10" xfId="573" xr:uid="{00000000-0005-0000-0000-00003B020000}"/>
    <cellStyle name="Note 3 10 2" xfId="574" xr:uid="{00000000-0005-0000-0000-00003C020000}"/>
    <cellStyle name="Note 3 11" xfId="575" xr:uid="{00000000-0005-0000-0000-00003D020000}"/>
    <cellStyle name="Note 3 2" xfId="576" xr:uid="{00000000-0005-0000-0000-00003E020000}"/>
    <cellStyle name="Note 3 2 10" xfId="577" xr:uid="{00000000-0005-0000-0000-00003F020000}"/>
    <cellStyle name="Note 3 2 2" xfId="578" xr:uid="{00000000-0005-0000-0000-000040020000}"/>
    <cellStyle name="Note 3 2 2 2" xfId="579" xr:uid="{00000000-0005-0000-0000-000041020000}"/>
    <cellStyle name="Note 3 2 2 2 2" xfId="580" xr:uid="{00000000-0005-0000-0000-000042020000}"/>
    <cellStyle name="Note 3 2 2 3" xfId="581" xr:uid="{00000000-0005-0000-0000-000043020000}"/>
    <cellStyle name="Note 3 2 3" xfId="582" xr:uid="{00000000-0005-0000-0000-000044020000}"/>
    <cellStyle name="Note 3 2 3 2" xfId="583" xr:uid="{00000000-0005-0000-0000-000045020000}"/>
    <cellStyle name="Note 3 2 3 2 2" xfId="584" xr:uid="{00000000-0005-0000-0000-000046020000}"/>
    <cellStyle name="Note 3 2 3 3" xfId="585" xr:uid="{00000000-0005-0000-0000-000047020000}"/>
    <cellStyle name="Note 3 2 4" xfId="586" xr:uid="{00000000-0005-0000-0000-000048020000}"/>
    <cellStyle name="Note 3 2 4 2" xfId="587" xr:uid="{00000000-0005-0000-0000-000049020000}"/>
    <cellStyle name="Note 3 2 4 2 2" xfId="588" xr:uid="{00000000-0005-0000-0000-00004A020000}"/>
    <cellStyle name="Note 3 2 4 3" xfId="589" xr:uid="{00000000-0005-0000-0000-00004B020000}"/>
    <cellStyle name="Note 3 2 5" xfId="590" xr:uid="{00000000-0005-0000-0000-00004C020000}"/>
    <cellStyle name="Note 3 2 5 2" xfId="591" xr:uid="{00000000-0005-0000-0000-00004D020000}"/>
    <cellStyle name="Note 3 2 5 2 2" xfId="592" xr:uid="{00000000-0005-0000-0000-00004E020000}"/>
    <cellStyle name="Note 3 2 5 3" xfId="593" xr:uid="{00000000-0005-0000-0000-00004F020000}"/>
    <cellStyle name="Note 3 2 6" xfId="594" xr:uid="{00000000-0005-0000-0000-000050020000}"/>
    <cellStyle name="Note 3 2 6 2" xfId="595" xr:uid="{00000000-0005-0000-0000-000051020000}"/>
    <cellStyle name="Note 3 2 6 2 2" xfId="596" xr:uid="{00000000-0005-0000-0000-000052020000}"/>
    <cellStyle name="Note 3 2 6 3" xfId="597" xr:uid="{00000000-0005-0000-0000-000053020000}"/>
    <cellStyle name="Note 3 2 7" xfId="598" xr:uid="{00000000-0005-0000-0000-000054020000}"/>
    <cellStyle name="Note 3 2 7 2" xfId="599" xr:uid="{00000000-0005-0000-0000-000055020000}"/>
    <cellStyle name="Note 3 2 7 2 2" xfId="600" xr:uid="{00000000-0005-0000-0000-000056020000}"/>
    <cellStyle name="Note 3 2 7 3" xfId="601" xr:uid="{00000000-0005-0000-0000-000057020000}"/>
    <cellStyle name="Note 3 2 8" xfId="602" xr:uid="{00000000-0005-0000-0000-000058020000}"/>
    <cellStyle name="Note 3 2 8 2" xfId="603" xr:uid="{00000000-0005-0000-0000-000059020000}"/>
    <cellStyle name="Note 3 2 8 2 2" xfId="604" xr:uid="{00000000-0005-0000-0000-00005A020000}"/>
    <cellStyle name="Note 3 2 8 3" xfId="605" xr:uid="{00000000-0005-0000-0000-00005B020000}"/>
    <cellStyle name="Note 3 2 9" xfId="606" xr:uid="{00000000-0005-0000-0000-00005C020000}"/>
    <cellStyle name="Note 3 2 9 2" xfId="607" xr:uid="{00000000-0005-0000-0000-00005D020000}"/>
    <cellStyle name="Note 3 3" xfId="608" xr:uid="{00000000-0005-0000-0000-00005E020000}"/>
    <cellStyle name="Note 3 3 2" xfId="609" xr:uid="{00000000-0005-0000-0000-00005F020000}"/>
    <cellStyle name="Note 3 3 2 2" xfId="610" xr:uid="{00000000-0005-0000-0000-000060020000}"/>
    <cellStyle name="Note 3 3 3" xfId="611" xr:uid="{00000000-0005-0000-0000-000061020000}"/>
    <cellStyle name="Note 3 4" xfId="612" xr:uid="{00000000-0005-0000-0000-000062020000}"/>
    <cellStyle name="Note 3 4 2" xfId="613" xr:uid="{00000000-0005-0000-0000-000063020000}"/>
    <cellStyle name="Note 3 4 2 2" xfId="614" xr:uid="{00000000-0005-0000-0000-000064020000}"/>
    <cellStyle name="Note 3 4 3" xfId="615" xr:uid="{00000000-0005-0000-0000-000065020000}"/>
    <cellStyle name="Note 3 5" xfId="616" xr:uid="{00000000-0005-0000-0000-000066020000}"/>
    <cellStyle name="Note 3 5 2" xfId="617" xr:uid="{00000000-0005-0000-0000-000067020000}"/>
    <cellStyle name="Note 3 5 2 2" xfId="618" xr:uid="{00000000-0005-0000-0000-000068020000}"/>
    <cellStyle name="Note 3 5 3" xfId="619" xr:uid="{00000000-0005-0000-0000-000069020000}"/>
    <cellStyle name="Note 3 6" xfId="620" xr:uid="{00000000-0005-0000-0000-00006A020000}"/>
    <cellStyle name="Note 3 6 2" xfId="621" xr:uid="{00000000-0005-0000-0000-00006B020000}"/>
    <cellStyle name="Note 3 6 2 2" xfId="622" xr:uid="{00000000-0005-0000-0000-00006C020000}"/>
    <cellStyle name="Note 3 6 3" xfId="623" xr:uid="{00000000-0005-0000-0000-00006D020000}"/>
    <cellStyle name="Note 3 7" xfId="624" xr:uid="{00000000-0005-0000-0000-00006E020000}"/>
    <cellStyle name="Note 3 7 2" xfId="625" xr:uid="{00000000-0005-0000-0000-00006F020000}"/>
    <cellStyle name="Note 3 7 2 2" xfId="626" xr:uid="{00000000-0005-0000-0000-000070020000}"/>
    <cellStyle name="Note 3 7 3" xfId="627" xr:uid="{00000000-0005-0000-0000-000071020000}"/>
    <cellStyle name="Note 3 8" xfId="628" xr:uid="{00000000-0005-0000-0000-000072020000}"/>
    <cellStyle name="Note 3 8 2" xfId="629" xr:uid="{00000000-0005-0000-0000-000073020000}"/>
    <cellStyle name="Note 3 8 2 2" xfId="630" xr:uid="{00000000-0005-0000-0000-000074020000}"/>
    <cellStyle name="Note 3 8 3" xfId="631" xr:uid="{00000000-0005-0000-0000-000075020000}"/>
    <cellStyle name="Note 3 9" xfId="632" xr:uid="{00000000-0005-0000-0000-000076020000}"/>
    <cellStyle name="Note 3 9 2" xfId="633" xr:uid="{00000000-0005-0000-0000-000077020000}"/>
    <cellStyle name="Note 3 9 2 2" xfId="634" xr:uid="{00000000-0005-0000-0000-000078020000}"/>
    <cellStyle name="Note 3 9 3" xfId="635" xr:uid="{00000000-0005-0000-0000-000079020000}"/>
    <cellStyle name="Note 4" xfId="636" xr:uid="{00000000-0005-0000-0000-00007A020000}"/>
    <cellStyle name="Note 5" xfId="637" xr:uid="{00000000-0005-0000-0000-00007B020000}"/>
    <cellStyle name="Note 5 10" xfId="638" xr:uid="{00000000-0005-0000-0000-00007C020000}"/>
    <cellStyle name="Note 5 10 2" xfId="639" xr:uid="{00000000-0005-0000-0000-00007D020000}"/>
    <cellStyle name="Note 5 11" xfId="640" xr:uid="{00000000-0005-0000-0000-00007E020000}"/>
    <cellStyle name="Note 5 2" xfId="641" xr:uid="{00000000-0005-0000-0000-00007F020000}"/>
    <cellStyle name="Note 5 2 10" xfId="642" xr:uid="{00000000-0005-0000-0000-000080020000}"/>
    <cellStyle name="Note 5 2 2" xfId="643" xr:uid="{00000000-0005-0000-0000-000081020000}"/>
    <cellStyle name="Note 5 2 2 2" xfId="644" xr:uid="{00000000-0005-0000-0000-000082020000}"/>
    <cellStyle name="Note 5 2 2 2 2" xfId="645" xr:uid="{00000000-0005-0000-0000-000083020000}"/>
    <cellStyle name="Note 5 2 2 3" xfId="646" xr:uid="{00000000-0005-0000-0000-000084020000}"/>
    <cellStyle name="Note 5 2 3" xfId="647" xr:uid="{00000000-0005-0000-0000-000085020000}"/>
    <cellStyle name="Note 5 2 3 2" xfId="648" xr:uid="{00000000-0005-0000-0000-000086020000}"/>
    <cellStyle name="Note 5 2 3 2 2" xfId="649" xr:uid="{00000000-0005-0000-0000-000087020000}"/>
    <cellStyle name="Note 5 2 3 3" xfId="650" xr:uid="{00000000-0005-0000-0000-000088020000}"/>
    <cellStyle name="Note 5 2 4" xfId="651" xr:uid="{00000000-0005-0000-0000-000089020000}"/>
    <cellStyle name="Note 5 2 4 2" xfId="652" xr:uid="{00000000-0005-0000-0000-00008A020000}"/>
    <cellStyle name="Note 5 2 4 2 2" xfId="653" xr:uid="{00000000-0005-0000-0000-00008B020000}"/>
    <cellStyle name="Note 5 2 4 3" xfId="654" xr:uid="{00000000-0005-0000-0000-00008C020000}"/>
    <cellStyle name="Note 5 2 5" xfId="655" xr:uid="{00000000-0005-0000-0000-00008D020000}"/>
    <cellStyle name="Note 5 2 5 2" xfId="656" xr:uid="{00000000-0005-0000-0000-00008E020000}"/>
    <cellStyle name="Note 5 2 5 2 2" xfId="657" xr:uid="{00000000-0005-0000-0000-00008F020000}"/>
    <cellStyle name="Note 5 2 5 3" xfId="658" xr:uid="{00000000-0005-0000-0000-000090020000}"/>
    <cellStyle name="Note 5 2 6" xfId="659" xr:uid="{00000000-0005-0000-0000-000091020000}"/>
    <cellStyle name="Note 5 2 6 2" xfId="660" xr:uid="{00000000-0005-0000-0000-000092020000}"/>
    <cellStyle name="Note 5 2 6 2 2" xfId="661" xr:uid="{00000000-0005-0000-0000-000093020000}"/>
    <cellStyle name="Note 5 2 6 3" xfId="662" xr:uid="{00000000-0005-0000-0000-000094020000}"/>
    <cellStyle name="Note 5 2 7" xfId="663" xr:uid="{00000000-0005-0000-0000-000095020000}"/>
    <cellStyle name="Note 5 2 7 2" xfId="664" xr:uid="{00000000-0005-0000-0000-000096020000}"/>
    <cellStyle name="Note 5 2 7 2 2" xfId="665" xr:uid="{00000000-0005-0000-0000-000097020000}"/>
    <cellStyle name="Note 5 2 7 3" xfId="666" xr:uid="{00000000-0005-0000-0000-000098020000}"/>
    <cellStyle name="Note 5 2 8" xfId="667" xr:uid="{00000000-0005-0000-0000-000099020000}"/>
    <cellStyle name="Note 5 2 8 2" xfId="668" xr:uid="{00000000-0005-0000-0000-00009A020000}"/>
    <cellStyle name="Note 5 2 8 2 2" xfId="669" xr:uid="{00000000-0005-0000-0000-00009B020000}"/>
    <cellStyle name="Note 5 2 8 3" xfId="670" xr:uid="{00000000-0005-0000-0000-00009C020000}"/>
    <cellStyle name="Note 5 2 9" xfId="671" xr:uid="{00000000-0005-0000-0000-00009D020000}"/>
    <cellStyle name="Note 5 2 9 2" xfId="672" xr:uid="{00000000-0005-0000-0000-00009E020000}"/>
    <cellStyle name="Note 5 3" xfId="673" xr:uid="{00000000-0005-0000-0000-00009F020000}"/>
    <cellStyle name="Note 5 3 2" xfId="674" xr:uid="{00000000-0005-0000-0000-0000A0020000}"/>
    <cellStyle name="Note 5 3 2 2" xfId="675" xr:uid="{00000000-0005-0000-0000-0000A1020000}"/>
    <cellStyle name="Note 5 3 3" xfId="676" xr:uid="{00000000-0005-0000-0000-0000A2020000}"/>
    <cellStyle name="Note 5 4" xfId="677" xr:uid="{00000000-0005-0000-0000-0000A3020000}"/>
    <cellStyle name="Note 5 4 2" xfId="678" xr:uid="{00000000-0005-0000-0000-0000A4020000}"/>
    <cellStyle name="Note 5 4 2 2" xfId="679" xr:uid="{00000000-0005-0000-0000-0000A5020000}"/>
    <cellStyle name="Note 5 4 3" xfId="680" xr:uid="{00000000-0005-0000-0000-0000A6020000}"/>
    <cellStyle name="Note 5 5" xfId="681" xr:uid="{00000000-0005-0000-0000-0000A7020000}"/>
    <cellStyle name="Note 5 5 2" xfId="682" xr:uid="{00000000-0005-0000-0000-0000A8020000}"/>
    <cellStyle name="Note 5 5 2 2" xfId="683" xr:uid="{00000000-0005-0000-0000-0000A9020000}"/>
    <cellStyle name="Note 5 5 3" xfId="684" xr:uid="{00000000-0005-0000-0000-0000AA020000}"/>
    <cellStyle name="Note 5 6" xfId="685" xr:uid="{00000000-0005-0000-0000-0000AB020000}"/>
    <cellStyle name="Note 5 6 2" xfId="686" xr:uid="{00000000-0005-0000-0000-0000AC020000}"/>
    <cellStyle name="Note 5 6 2 2" xfId="687" xr:uid="{00000000-0005-0000-0000-0000AD020000}"/>
    <cellStyle name="Note 5 6 3" xfId="688" xr:uid="{00000000-0005-0000-0000-0000AE020000}"/>
    <cellStyle name="Note 5 7" xfId="689" xr:uid="{00000000-0005-0000-0000-0000AF020000}"/>
    <cellStyle name="Note 5 7 2" xfId="690" xr:uid="{00000000-0005-0000-0000-0000B0020000}"/>
    <cellStyle name="Note 5 7 2 2" xfId="691" xr:uid="{00000000-0005-0000-0000-0000B1020000}"/>
    <cellStyle name="Note 5 7 3" xfId="692" xr:uid="{00000000-0005-0000-0000-0000B2020000}"/>
    <cellStyle name="Note 5 8" xfId="693" xr:uid="{00000000-0005-0000-0000-0000B3020000}"/>
    <cellStyle name="Note 5 8 2" xfId="694" xr:uid="{00000000-0005-0000-0000-0000B4020000}"/>
    <cellStyle name="Note 5 8 2 2" xfId="695" xr:uid="{00000000-0005-0000-0000-0000B5020000}"/>
    <cellStyle name="Note 5 8 3" xfId="696" xr:uid="{00000000-0005-0000-0000-0000B6020000}"/>
    <cellStyle name="Note 5 9" xfId="697" xr:uid="{00000000-0005-0000-0000-0000B7020000}"/>
    <cellStyle name="Note 5 9 2" xfId="698" xr:uid="{00000000-0005-0000-0000-0000B8020000}"/>
    <cellStyle name="Note 5 9 2 2" xfId="699" xr:uid="{00000000-0005-0000-0000-0000B9020000}"/>
    <cellStyle name="Note 5 9 3" xfId="700" xr:uid="{00000000-0005-0000-0000-0000BA020000}"/>
    <cellStyle name="Output 2" xfId="701" xr:uid="{00000000-0005-0000-0000-0000BB020000}"/>
    <cellStyle name="Output 2 2" xfId="702" xr:uid="{00000000-0005-0000-0000-0000BC020000}"/>
    <cellStyle name="Output 3" xfId="703" xr:uid="{00000000-0005-0000-0000-0000BD020000}"/>
    <cellStyle name="Output 3 10" xfId="704" xr:uid="{00000000-0005-0000-0000-0000BE020000}"/>
    <cellStyle name="Output 3 10 2" xfId="705" xr:uid="{00000000-0005-0000-0000-0000BF020000}"/>
    <cellStyle name="Output 3 11" xfId="706" xr:uid="{00000000-0005-0000-0000-0000C0020000}"/>
    <cellStyle name="Output 3 2" xfId="707" xr:uid="{00000000-0005-0000-0000-0000C1020000}"/>
    <cellStyle name="Output 3 2 10" xfId="708" xr:uid="{00000000-0005-0000-0000-0000C2020000}"/>
    <cellStyle name="Output 3 2 2" xfId="709" xr:uid="{00000000-0005-0000-0000-0000C3020000}"/>
    <cellStyle name="Output 3 2 2 2" xfId="710" xr:uid="{00000000-0005-0000-0000-0000C4020000}"/>
    <cellStyle name="Output 3 2 2 2 2" xfId="711" xr:uid="{00000000-0005-0000-0000-0000C5020000}"/>
    <cellStyle name="Output 3 2 2 3" xfId="712" xr:uid="{00000000-0005-0000-0000-0000C6020000}"/>
    <cellStyle name="Output 3 2 3" xfId="713" xr:uid="{00000000-0005-0000-0000-0000C7020000}"/>
    <cellStyle name="Output 3 2 3 2" xfId="714" xr:uid="{00000000-0005-0000-0000-0000C8020000}"/>
    <cellStyle name="Output 3 2 3 2 2" xfId="715" xr:uid="{00000000-0005-0000-0000-0000C9020000}"/>
    <cellStyle name="Output 3 2 3 3" xfId="716" xr:uid="{00000000-0005-0000-0000-0000CA020000}"/>
    <cellStyle name="Output 3 2 4" xfId="717" xr:uid="{00000000-0005-0000-0000-0000CB020000}"/>
    <cellStyle name="Output 3 2 4 2" xfId="718" xr:uid="{00000000-0005-0000-0000-0000CC020000}"/>
    <cellStyle name="Output 3 2 4 2 2" xfId="719" xr:uid="{00000000-0005-0000-0000-0000CD020000}"/>
    <cellStyle name="Output 3 2 4 3" xfId="720" xr:uid="{00000000-0005-0000-0000-0000CE020000}"/>
    <cellStyle name="Output 3 2 5" xfId="721" xr:uid="{00000000-0005-0000-0000-0000CF020000}"/>
    <cellStyle name="Output 3 2 5 2" xfId="722" xr:uid="{00000000-0005-0000-0000-0000D0020000}"/>
    <cellStyle name="Output 3 2 5 2 2" xfId="723" xr:uid="{00000000-0005-0000-0000-0000D1020000}"/>
    <cellStyle name="Output 3 2 5 3" xfId="724" xr:uid="{00000000-0005-0000-0000-0000D2020000}"/>
    <cellStyle name="Output 3 2 6" xfId="725" xr:uid="{00000000-0005-0000-0000-0000D3020000}"/>
    <cellStyle name="Output 3 2 6 2" xfId="726" xr:uid="{00000000-0005-0000-0000-0000D4020000}"/>
    <cellStyle name="Output 3 2 6 2 2" xfId="727" xr:uid="{00000000-0005-0000-0000-0000D5020000}"/>
    <cellStyle name="Output 3 2 6 3" xfId="728" xr:uid="{00000000-0005-0000-0000-0000D6020000}"/>
    <cellStyle name="Output 3 2 7" xfId="729" xr:uid="{00000000-0005-0000-0000-0000D7020000}"/>
    <cellStyle name="Output 3 2 7 2" xfId="730" xr:uid="{00000000-0005-0000-0000-0000D8020000}"/>
    <cellStyle name="Output 3 2 7 2 2" xfId="731" xr:uid="{00000000-0005-0000-0000-0000D9020000}"/>
    <cellStyle name="Output 3 2 7 3" xfId="732" xr:uid="{00000000-0005-0000-0000-0000DA020000}"/>
    <cellStyle name="Output 3 2 8" xfId="733" xr:uid="{00000000-0005-0000-0000-0000DB020000}"/>
    <cellStyle name="Output 3 2 8 2" xfId="734" xr:uid="{00000000-0005-0000-0000-0000DC020000}"/>
    <cellStyle name="Output 3 2 8 2 2" xfId="735" xr:uid="{00000000-0005-0000-0000-0000DD020000}"/>
    <cellStyle name="Output 3 2 8 3" xfId="736" xr:uid="{00000000-0005-0000-0000-0000DE020000}"/>
    <cellStyle name="Output 3 2 9" xfId="737" xr:uid="{00000000-0005-0000-0000-0000DF020000}"/>
    <cellStyle name="Output 3 2 9 2" xfId="738" xr:uid="{00000000-0005-0000-0000-0000E0020000}"/>
    <cellStyle name="Output 3 3" xfId="739" xr:uid="{00000000-0005-0000-0000-0000E1020000}"/>
    <cellStyle name="Output 3 3 2" xfId="740" xr:uid="{00000000-0005-0000-0000-0000E2020000}"/>
    <cellStyle name="Output 3 3 2 2" xfId="741" xr:uid="{00000000-0005-0000-0000-0000E3020000}"/>
    <cellStyle name="Output 3 3 3" xfId="742" xr:uid="{00000000-0005-0000-0000-0000E4020000}"/>
    <cellStyle name="Output 3 4" xfId="743" xr:uid="{00000000-0005-0000-0000-0000E5020000}"/>
    <cellStyle name="Output 3 4 2" xfId="744" xr:uid="{00000000-0005-0000-0000-0000E6020000}"/>
    <cellStyle name="Output 3 4 2 2" xfId="745" xr:uid="{00000000-0005-0000-0000-0000E7020000}"/>
    <cellStyle name="Output 3 4 3" xfId="746" xr:uid="{00000000-0005-0000-0000-0000E8020000}"/>
    <cellStyle name="Output 3 5" xfId="747" xr:uid="{00000000-0005-0000-0000-0000E9020000}"/>
    <cellStyle name="Output 3 5 2" xfId="748" xr:uid="{00000000-0005-0000-0000-0000EA020000}"/>
    <cellStyle name="Output 3 5 2 2" xfId="749" xr:uid="{00000000-0005-0000-0000-0000EB020000}"/>
    <cellStyle name="Output 3 5 3" xfId="750" xr:uid="{00000000-0005-0000-0000-0000EC020000}"/>
    <cellStyle name="Output 3 6" xfId="751" xr:uid="{00000000-0005-0000-0000-0000ED020000}"/>
    <cellStyle name="Output 3 6 2" xfId="752" xr:uid="{00000000-0005-0000-0000-0000EE020000}"/>
    <cellStyle name="Output 3 6 2 2" xfId="753" xr:uid="{00000000-0005-0000-0000-0000EF020000}"/>
    <cellStyle name="Output 3 6 3" xfId="754" xr:uid="{00000000-0005-0000-0000-0000F0020000}"/>
    <cellStyle name="Output 3 7" xfId="755" xr:uid="{00000000-0005-0000-0000-0000F1020000}"/>
    <cellStyle name="Output 3 7 2" xfId="756" xr:uid="{00000000-0005-0000-0000-0000F2020000}"/>
    <cellStyle name="Output 3 7 2 2" xfId="757" xr:uid="{00000000-0005-0000-0000-0000F3020000}"/>
    <cellStyle name="Output 3 7 3" xfId="758" xr:uid="{00000000-0005-0000-0000-0000F4020000}"/>
    <cellStyle name="Output 3 8" xfId="759" xr:uid="{00000000-0005-0000-0000-0000F5020000}"/>
    <cellStyle name="Output 3 8 2" xfId="760" xr:uid="{00000000-0005-0000-0000-0000F6020000}"/>
    <cellStyle name="Output 3 8 2 2" xfId="761" xr:uid="{00000000-0005-0000-0000-0000F7020000}"/>
    <cellStyle name="Output 3 8 3" xfId="762" xr:uid="{00000000-0005-0000-0000-0000F8020000}"/>
    <cellStyle name="Output 3 9" xfId="763" xr:uid="{00000000-0005-0000-0000-0000F9020000}"/>
    <cellStyle name="Output 3 9 2" xfId="764" xr:uid="{00000000-0005-0000-0000-0000FA020000}"/>
    <cellStyle name="Output 3 9 2 2" xfId="765" xr:uid="{00000000-0005-0000-0000-0000FB020000}"/>
    <cellStyle name="Output 3 9 3" xfId="766" xr:uid="{00000000-0005-0000-0000-0000FC020000}"/>
    <cellStyle name="Output 4" xfId="767" xr:uid="{00000000-0005-0000-0000-0000FD020000}"/>
    <cellStyle name="Output 4 10" xfId="768" xr:uid="{00000000-0005-0000-0000-0000FE020000}"/>
    <cellStyle name="Output 4 10 2" xfId="769" xr:uid="{00000000-0005-0000-0000-0000FF020000}"/>
    <cellStyle name="Output 4 11" xfId="770" xr:uid="{00000000-0005-0000-0000-000000030000}"/>
    <cellStyle name="Output 4 2" xfId="771" xr:uid="{00000000-0005-0000-0000-000001030000}"/>
    <cellStyle name="Output 4 2 10" xfId="772" xr:uid="{00000000-0005-0000-0000-000002030000}"/>
    <cellStyle name="Output 4 2 2" xfId="773" xr:uid="{00000000-0005-0000-0000-000003030000}"/>
    <cellStyle name="Output 4 2 2 2" xfId="774" xr:uid="{00000000-0005-0000-0000-000004030000}"/>
    <cellStyle name="Output 4 2 2 2 2" xfId="775" xr:uid="{00000000-0005-0000-0000-000005030000}"/>
    <cellStyle name="Output 4 2 2 3" xfId="776" xr:uid="{00000000-0005-0000-0000-000006030000}"/>
    <cellStyle name="Output 4 2 3" xfId="777" xr:uid="{00000000-0005-0000-0000-000007030000}"/>
    <cellStyle name="Output 4 2 3 2" xfId="778" xr:uid="{00000000-0005-0000-0000-000008030000}"/>
    <cellStyle name="Output 4 2 3 2 2" xfId="779" xr:uid="{00000000-0005-0000-0000-000009030000}"/>
    <cellStyle name="Output 4 2 3 3" xfId="780" xr:uid="{00000000-0005-0000-0000-00000A030000}"/>
    <cellStyle name="Output 4 2 4" xfId="781" xr:uid="{00000000-0005-0000-0000-00000B030000}"/>
    <cellStyle name="Output 4 2 4 2" xfId="782" xr:uid="{00000000-0005-0000-0000-00000C030000}"/>
    <cellStyle name="Output 4 2 4 2 2" xfId="783" xr:uid="{00000000-0005-0000-0000-00000D030000}"/>
    <cellStyle name="Output 4 2 4 3" xfId="784" xr:uid="{00000000-0005-0000-0000-00000E030000}"/>
    <cellStyle name="Output 4 2 5" xfId="785" xr:uid="{00000000-0005-0000-0000-00000F030000}"/>
    <cellStyle name="Output 4 2 5 2" xfId="786" xr:uid="{00000000-0005-0000-0000-000010030000}"/>
    <cellStyle name="Output 4 2 5 2 2" xfId="787" xr:uid="{00000000-0005-0000-0000-000011030000}"/>
    <cellStyle name="Output 4 2 5 3" xfId="788" xr:uid="{00000000-0005-0000-0000-000012030000}"/>
    <cellStyle name="Output 4 2 6" xfId="789" xr:uid="{00000000-0005-0000-0000-000013030000}"/>
    <cellStyle name="Output 4 2 6 2" xfId="790" xr:uid="{00000000-0005-0000-0000-000014030000}"/>
    <cellStyle name="Output 4 2 6 2 2" xfId="791" xr:uid="{00000000-0005-0000-0000-000015030000}"/>
    <cellStyle name="Output 4 2 6 3" xfId="792" xr:uid="{00000000-0005-0000-0000-000016030000}"/>
    <cellStyle name="Output 4 2 7" xfId="793" xr:uid="{00000000-0005-0000-0000-000017030000}"/>
    <cellStyle name="Output 4 2 7 2" xfId="794" xr:uid="{00000000-0005-0000-0000-000018030000}"/>
    <cellStyle name="Output 4 2 7 2 2" xfId="795" xr:uid="{00000000-0005-0000-0000-000019030000}"/>
    <cellStyle name="Output 4 2 7 3" xfId="796" xr:uid="{00000000-0005-0000-0000-00001A030000}"/>
    <cellStyle name="Output 4 2 8" xfId="797" xr:uid="{00000000-0005-0000-0000-00001B030000}"/>
    <cellStyle name="Output 4 2 8 2" xfId="798" xr:uid="{00000000-0005-0000-0000-00001C030000}"/>
    <cellStyle name="Output 4 2 8 2 2" xfId="799" xr:uid="{00000000-0005-0000-0000-00001D030000}"/>
    <cellStyle name="Output 4 2 8 3" xfId="800" xr:uid="{00000000-0005-0000-0000-00001E030000}"/>
    <cellStyle name="Output 4 2 9" xfId="801" xr:uid="{00000000-0005-0000-0000-00001F030000}"/>
    <cellStyle name="Output 4 2 9 2" xfId="802" xr:uid="{00000000-0005-0000-0000-000020030000}"/>
    <cellStyle name="Output 4 3" xfId="803" xr:uid="{00000000-0005-0000-0000-000021030000}"/>
    <cellStyle name="Output 4 3 2" xfId="804" xr:uid="{00000000-0005-0000-0000-000022030000}"/>
    <cellStyle name="Output 4 3 2 2" xfId="805" xr:uid="{00000000-0005-0000-0000-000023030000}"/>
    <cellStyle name="Output 4 3 3" xfId="806" xr:uid="{00000000-0005-0000-0000-000024030000}"/>
    <cellStyle name="Output 4 4" xfId="807" xr:uid="{00000000-0005-0000-0000-000025030000}"/>
    <cellStyle name="Output 4 4 2" xfId="808" xr:uid="{00000000-0005-0000-0000-000026030000}"/>
    <cellStyle name="Output 4 4 2 2" xfId="809" xr:uid="{00000000-0005-0000-0000-000027030000}"/>
    <cellStyle name="Output 4 4 3" xfId="810" xr:uid="{00000000-0005-0000-0000-000028030000}"/>
    <cellStyle name="Output 4 5" xfId="811" xr:uid="{00000000-0005-0000-0000-000029030000}"/>
    <cellStyle name="Output 4 5 2" xfId="812" xr:uid="{00000000-0005-0000-0000-00002A030000}"/>
    <cellStyle name="Output 4 5 2 2" xfId="813" xr:uid="{00000000-0005-0000-0000-00002B030000}"/>
    <cellStyle name="Output 4 5 3" xfId="814" xr:uid="{00000000-0005-0000-0000-00002C030000}"/>
    <cellStyle name="Output 4 6" xfId="815" xr:uid="{00000000-0005-0000-0000-00002D030000}"/>
    <cellStyle name="Output 4 6 2" xfId="816" xr:uid="{00000000-0005-0000-0000-00002E030000}"/>
    <cellStyle name="Output 4 6 2 2" xfId="817" xr:uid="{00000000-0005-0000-0000-00002F030000}"/>
    <cellStyle name="Output 4 6 3" xfId="818" xr:uid="{00000000-0005-0000-0000-000030030000}"/>
    <cellStyle name="Output 4 7" xfId="819" xr:uid="{00000000-0005-0000-0000-000031030000}"/>
    <cellStyle name="Output 4 7 2" xfId="820" xr:uid="{00000000-0005-0000-0000-000032030000}"/>
    <cellStyle name="Output 4 7 2 2" xfId="821" xr:uid="{00000000-0005-0000-0000-000033030000}"/>
    <cellStyle name="Output 4 7 3" xfId="822" xr:uid="{00000000-0005-0000-0000-000034030000}"/>
    <cellStyle name="Output 4 8" xfId="823" xr:uid="{00000000-0005-0000-0000-000035030000}"/>
    <cellStyle name="Output 4 8 2" xfId="824" xr:uid="{00000000-0005-0000-0000-000036030000}"/>
    <cellStyle name="Output 4 8 2 2" xfId="825" xr:uid="{00000000-0005-0000-0000-000037030000}"/>
    <cellStyle name="Output 4 8 3" xfId="826" xr:uid="{00000000-0005-0000-0000-000038030000}"/>
    <cellStyle name="Output 4 9" xfId="827" xr:uid="{00000000-0005-0000-0000-000039030000}"/>
    <cellStyle name="Output 4 9 2" xfId="828" xr:uid="{00000000-0005-0000-0000-00003A030000}"/>
    <cellStyle name="Output 4 9 2 2" xfId="829" xr:uid="{00000000-0005-0000-0000-00003B030000}"/>
    <cellStyle name="Output 4 9 3" xfId="830" xr:uid="{00000000-0005-0000-0000-00003C030000}"/>
    <cellStyle name="Percent 2" xfId="23" xr:uid="{00000000-0005-0000-0000-00003D030000}"/>
    <cellStyle name="Percent 2 2" xfId="831" xr:uid="{00000000-0005-0000-0000-00003E030000}"/>
    <cellStyle name="Percent 2 3" xfId="832" xr:uid="{00000000-0005-0000-0000-00003F030000}"/>
    <cellStyle name="Percent 3" xfId="24" xr:uid="{00000000-0005-0000-0000-000040030000}"/>
    <cellStyle name="Percent 3 2" xfId="833" xr:uid="{00000000-0005-0000-0000-000041030000}"/>
    <cellStyle name="Percent 4" xfId="25" xr:uid="{00000000-0005-0000-0000-000042030000}"/>
    <cellStyle name="Percent 5" xfId="26" xr:uid="{00000000-0005-0000-0000-000043030000}"/>
    <cellStyle name="SectionHeaderNormal" xfId="834" xr:uid="{00000000-0005-0000-0000-000044030000}"/>
    <cellStyle name="SubScript" xfId="835" xr:uid="{00000000-0005-0000-0000-000045030000}"/>
    <cellStyle name="SuperScript" xfId="836" xr:uid="{00000000-0005-0000-0000-000046030000}"/>
    <cellStyle name="TextBold" xfId="837" xr:uid="{00000000-0005-0000-0000-000047030000}"/>
    <cellStyle name="TextItalic" xfId="838" xr:uid="{00000000-0005-0000-0000-000048030000}"/>
    <cellStyle name="TextNormal" xfId="839" xr:uid="{00000000-0005-0000-0000-000049030000}"/>
    <cellStyle name="Title 2" xfId="840" xr:uid="{00000000-0005-0000-0000-00004A030000}"/>
    <cellStyle name="Title 2 2" xfId="841" xr:uid="{00000000-0005-0000-0000-00004B030000}"/>
    <cellStyle name="Title 3" xfId="842" xr:uid="{00000000-0005-0000-0000-00004C030000}"/>
    <cellStyle name="Title 4" xfId="843" xr:uid="{00000000-0005-0000-0000-00004D030000}"/>
    <cellStyle name="TitleNormal" xfId="844" xr:uid="{00000000-0005-0000-0000-00004E030000}"/>
    <cellStyle name="Total 2" xfId="845" xr:uid="{00000000-0005-0000-0000-00004F030000}"/>
    <cellStyle name="Total 2 2" xfId="846" xr:uid="{00000000-0005-0000-0000-000050030000}"/>
    <cellStyle name="Total 3" xfId="847" xr:uid="{00000000-0005-0000-0000-000051030000}"/>
    <cellStyle name="Total 3 10" xfId="848" xr:uid="{00000000-0005-0000-0000-000052030000}"/>
    <cellStyle name="Total 3 10 2" xfId="849" xr:uid="{00000000-0005-0000-0000-000053030000}"/>
    <cellStyle name="Total 3 11" xfId="850" xr:uid="{00000000-0005-0000-0000-000054030000}"/>
    <cellStyle name="Total 3 2" xfId="851" xr:uid="{00000000-0005-0000-0000-000055030000}"/>
    <cellStyle name="Total 3 2 10" xfId="852" xr:uid="{00000000-0005-0000-0000-000056030000}"/>
    <cellStyle name="Total 3 2 2" xfId="853" xr:uid="{00000000-0005-0000-0000-000057030000}"/>
    <cellStyle name="Total 3 2 2 2" xfId="854" xr:uid="{00000000-0005-0000-0000-000058030000}"/>
    <cellStyle name="Total 3 2 2 2 2" xfId="855" xr:uid="{00000000-0005-0000-0000-000059030000}"/>
    <cellStyle name="Total 3 2 2 3" xfId="856" xr:uid="{00000000-0005-0000-0000-00005A030000}"/>
    <cellStyle name="Total 3 2 3" xfId="857" xr:uid="{00000000-0005-0000-0000-00005B030000}"/>
    <cellStyle name="Total 3 2 3 2" xfId="858" xr:uid="{00000000-0005-0000-0000-00005C030000}"/>
    <cellStyle name="Total 3 2 3 2 2" xfId="859" xr:uid="{00000000-0005-0000-0000-00005D030000}"/>
    <cellStyle name="Total 3 2 3 3" xfId="860" xr:uid="{00000000-0005-0000-0000-00005E030000}"/>
    <cellStyle name="Total 3 2 4" xfId="861" xr:uid="{00000000-0005-0000-0000-00005F030000}"/>
    <cellStyle name="Total 3 2 4 2" xfId="862" xr:uid="{00000000-0005-0000-0000-000060030000}"/>
    <cellStyle name="Total 3 2 4 2 2" xfId="863" xr:uid="{00000000-0005-0000-0000-000061030000}"/>
    <cellStyle name="Total 3 2 4 3" xfId="864" xr:uid="{00000000-0005-0000-0000-000062030000}"/>
    <cellStyle name="Total 3 2 5" xfId="865" xr:uid="{00000000-0005-0000-0000-000063030000}"/>
    <cellStyle name="Total 3 2 5 2" xfId="866" xr:uid="{00000000-0005-0000-0000-000064030000}"/>
    <cellStyle name="Total 3 2 5 2 2" xfId="867" xr:uid="{00000000-0005-0000-0000-000065030000}"/>
    <cellStyle name="Total 3 2 5 3" xfId="868" xr:uid="{00000000-0005-0000-0000-000066030000}"/>
    <cellStyle name="Total 3 2 6" xfId="869" xr:uid="{00000000-0005-0000-0000-000067030000}"/>
    <cellStyle name="Total 3 2 6 2" xfId="870" xr:uid="{00000000-0005-0000-0000-000068030000}"/>
    <cellStyle name="Total 3 2 6 2 2" xfId="871" xr:uid="{00000000-0005-0000-0000-000069030000}"/>
    <cellStyle name="Total 3 2 6 3" xfId="872" xr:uid="{00000000-0005-0000-0000-00006A030000}"/>
    <cellStyle name="Total 3 2 7" xfId="873" xr:uid="{00000000-0005-0000-0000-00006B030000}"/>
    <cellStyle name="Total 3 2 7 2" xfId="874" xr:uid="{00000000-0005-0000-0000-00006C030000}"/>
    <cellStyle name="Total 3 2 7 2 2" xfId="875" xr:uid="{00000000-0005-0000-0000-00006D030000}"/>
    <cellStyle name="Total 3 2 7 3" xfId="876" xr:uid="{00000000-0005-0000-0000-00006E030000}"/>
    <cellStyle name="Total 3 2 8" xfId="877" xr:uid="{00000000-0005-0000-0000-00006F030000}"/>
    <cellStyle name="Total 3 2 8 2" xfId="878" xr:uid="{00000000-0005-0000-0000-000070030000}"/>
    <cellStyle name="Total 3 2 8 2 2" xfId="879" xr:uid="{00000000-0005-0000-0000-000071030000}"/>
    <cellStyle name="Total 3 2 8 3" xfId="880" xr:uid="{00000000-0005-0000-0000-000072030000}"/>
    <cellStyle name="Total 3 2 9" xfId="881" xr:uid="{00000000-0005-0000-0000-000073030000}"/>
    <cellStyle name="Total 3 2 9 2" xfId="882" xr:uid="{00000000-0005-0000-0000-000074030000}"/>
    <cellStyle name="Total 3 3" xfId="883" xr:uid="{00000000-0005-0000-0000-000075030000}"/>
    <cellStyle name="Total 3 3 2" xfId="884" xr:uid="{00000000-0005-0000-0000-000076030000}"/>
    <cellStyle name="Total 3 3 2 2" xfId="885" xr:uid="{00000000-0005-0000-0000-000077030000}"/>
    <cellStyle name="Total 3 3 3" xfId="886" xr:uid="{00000000-0005-0000-0000-000078030000}"/>
    <cellStyle name="Total 3 4" xfId="887" xr:uid="{00000000-0005-0000-0000-000079030000}"/>
    <cellStyle name="Total 3 4 2" xfId="888" xr:uid="{00000000-0005-0000-0000-00007A030000}"/>
    <cellStyle name="Total 3 4 2 2" xfId="889" xr:uid="{00000000-0005-0000-0000-00007B030000}"/>
    <cellStyle name="Total 3 4 3" xfId="890" xr:uid="{00000000-0005-0000-0000-00007C030000}"/>
    <cellStyle name="Total 3 5" xfId="891" xr:uid="{00000000-0005-0000-0000-00007D030000}"/>
    <cellStyle name="Total 3 5 2" xfId="892" xr:uid="{00000000-0005-0000-0000-00007E030000}"/>
    <cellStyle name="Total 3 5 2 2" xfId="893" xr:uid="{00000000-0005-0000-0000-00007F030000}"/>
    <cellStyle name="Total 3 5 3" xfId="894" xr:uid="{00000000-0005-0000-0000-000080030000}"/>
    <cellStyle name="Total 3 6" xfId="895" xr:uid="{00000000-0005-0000-0000-000081030000}"/>
    <cellStyle name="Total 3 6 2" xfId="896" xr:uid="{00000000-0005-0000-0000-000082030000}"/>
    <cellStyle name="Total 3 6 2 2" xfId="897" xr:uid="{00000000-0005-0000-0000-000083030000}"/>
    <cellStyle name="Total 3 6 3" xfId="898" xr:uid="{00000000-0005-0000-0000-000084030000}"/>
    <cellStyle name="Total 3 7" xfId="899" xr:uid="{00000000-0005-0000-0000-000085030000}"/>
    <cellStyle name="Total 3 7 2" xfId="900" xr:uid="{00000000-0005-0000-0000-000086030000}"/>
    <cellStyle name="Total 3 7 2 2" xfId="901" xr:uid="{00000000-0005-0000-0000-000087030000}"/>
    <cellStyle name="Total 3 7 3" xfId="902" xr:uid="{00000000-0005-0000-0000-000088030000}"/>
    <cellStyle name="Total 3 8" xfId="903" xr:uid="{00000000-0005-0000-0000-000089030000}"/>
    <cellStyle name="Total 3 8 2" xfId="904" xr:uid="{00000000-0005-0000-0000-00008A030000}"/>
    <cellStyle name="Total 3 8 2 2" xfId="905" xr:uid="{00000000-0005-0000-0000-00008B030000}"/>
    <cellStyle name="Total 3 8 3" xfId="906" xr:uid="{00000000-0005-0000-0000-00008C030000}"/>
    <cellStyle name="Total 3 9" xfId="907" xr:uid="{00000000-0005-0000-0000-00008D030000}"/>
    <cellStyle name="Total 3 9 2" xfId="908" xr:uid="{00000000-0005-0000-0000-00008E030000}"/>
    <cellStyle name="Total 3 9 2 2" xfId="909" xr:uid="{00000000-0005-0000-0000-00008F030000}"/>
    <cellStyle name="Total 3 9 3" xfId="910" xr:uid="{00000000-0005-0000-0000-000090030000}"/>
    <cellStyle name="Total 4" xfId="911" xr:uid="{00000000-0005-0000-0000-000091030000}"/>
    <cellStyle name="Total 4 10" xfId="912" xr:uid="{00000000-0005-0000-0000-000092030000}"/>
    <cellStyle name="Total 4 10 2" xfId="913" xr:uid="{00000000-0005-0000-0000-000093030000}"/>
    <cellStyle name="Total 4 11" xfId="914" xr:uid="{00000000-0005-0000-0000-000094030000}"/>
    <cellStyle name="Total 4 2" xfId="915" xr:uid="{00000000-0005-0000-0000-000095030000}"/>
    <cellStyle name="Total 4 2 10" xfId="916" xr:uid="{00000000-0005-0000-0000-000096030000}"/>
    <cellStyle name="Total 4 2 2" xfId="917" xr:uid="{00000000-0005-0000-0000-000097030000}"/>
    <cellStyle name="Total 4 2 2 2" xfId="918" xr:uid="{00000000-0005-0000-0000-000098030000}"/>
    <cellStyle name="Total 4 2 2 2 2" xfId="919" xr:uid="{00000000-0005-0000-0000-000099030000}"/>
    <cellStyle name="Total 4 2 2 3" xfId="920" xr:uid="{00000000-0005-0000-0000-00009A030000}"/>
    <cellStyle name="Total 4 2 3" xfId="921" xr:uid="{00000000-0005-0000-0000-00009B030000}"/>
    <cellStyle name="Total 4 2 3 2" xfId="922" xr:uid="{00000000-0005-0000-0000-00009C030000}"/>
    <cellStyle name="Total 4 2 3 2 2" xfId="923" xr:uid="{00000000-0005-0000-0000-00009D030000}"/>
    <cellStyle name="Total 4 2 3 3" xfId="924" xr:uid="{00000000-0005-0000-0000-00009E030000}"/>
    <cellStyle name="Total 4 2 4" xfId="925" xr:uid="{00000000-0005-0000-0000-00009F030000}"/>
    <cellStyle name="Total 4 2 4 2" xfId="926" xr:uid="{00000000-0005-0000-0000-0000A0030000}"/>
    <cellStyle name="Total 4 2 4 2 2" xfId="927" xr:uid="{00000000-0005-0000-0000-0000A1030000}"/>
    <cellStyle name="Total 4 2 4 3" xfId="928" xr:uid="{00000000-0005-0000-0000-0000A2030000}"/>
    <cellStyle name="Total 4 2 5" xfId="929" xr:uid="{00000000-0005-0000-0000-0000A3030000}"/>
    <cellStyle name="Total 4 2 5 2" xfId="930" xr:uid="{00000000-0005-0000-0000-0000A4030000}"/>
    <cellStyle name="Total 4 2 5 2 2" xfId="931" xr:uid="{00000000-0005-0000-0000-0000A5030000}"/>
    <cellStyle name="Total 4 2 5 3" xfId="932" xr:uid="{00000000-0005-0000-0000-0000A6030000}"/>
    <cellStyle name="Total 4 2 6" xfId="933" xr:uid="{00000000-0005-0000-0000-0000A7030000}"/>
    <cellStyle name="Total 4 2 6 2" xfId="934" xr:uid="{00000000-0005-0000-0000-0000A8030000}"/>
    <cellStyle name="Total 4 2 6 2 2" xfId="935" xr:uid="{00000000-0005-0000-0000-0000A9030000}"/>
    <cellStyle name="Total 4 2 6 3" xfId="936" xr:uid="{00000000-0005-0000-0000-0000AA030000}"/>
    <cellStyle name="Total 4 2 7" xfId="937" xr:uid="{00000000-0005-0000-0000-0000AB030000}"/>
    <cellStyle name="Total 4 2 7 2" xfId="938" xr:uid="{00000000-0005-0000-0000-0000AC030000}"/>
    <cellStyle name="Total 4 2 7 2 2" xfId="939" xr:uid="{00000000-0005-0000-0000-0000AD030000}"/>
    <cellStyle name="Total 4 2 7 3" xfId="940" xr:uid="{00000000-0005-0000-0000-0000AE030000}"/>
    <cellStyle name="Total 4 2 8" xfId="941" xr:uid="{00000000-0005-0000-0000-0000AF030000}"/>
    <cellStyle name="Total 4 2 8 2" xfId="942" xr:uid="{00000000-0005-0000-0000-0000B0030000}"/>
    <cellStyle name="Total 4 2 8 2 2" xfId="943" xr:uid="{00000000-0005-0000-0000-0000B1030000}"/>
    <cellStyle name="Total 4 2 8 3" xfId="944" xr:uid="{00000000-0005-0000-0000-0000B2030000}"/>
    <cellStyle name="Total 4 2 9" xfId="945" xr:uid="{00000000-0005-0000-0000-0000B3030000}"/>
    <cellStyle name="Total 4 2 9 2" xfId="946" xr:uid="{00000000-0005-0000-0000-0000B4030000}"/>
    <cellStyle name="Total 4 3" xfId="947" xr:uid="{00000000-0005-0000-0000-0000B5030000}"/>
    <cellStyle name="Total 4 3 2" xfId="948" xr:uid="{00000000-0005-0000-0000-0000B6030000}"/>
    <cellStyle name="Total 4 3 2 2" xfId="949" xr:uid="{00000000-0005-0000-0000-0000B7030000}"/>
    <cellStyle name="Total 4 3 3" xfId="950" xr:uid="{00000000-0005-0000-0000-0000B8030000}"/>
    <cellStyle name="Total 4 4" xfId="951" xr:uid="{00000000-0005-0000-0000-0000B9030000}"/>
    <cellStyle name="Total 4 4 2" xfId="952" xr:uid="{00000000-0005-0000-0000-0000BA030000}"/>
    <cellStyle name="Total 4 4 2 2" xfId="953" xr:uid="{00000000-0005-0000-0000-0000BB030000}"/>
    <cellStyle name="Total 4 4 3" xfId="954" xr:uid="{00000000-0005-0000-0000-0000BC030000}"/>
    <cellStyle name="Total 4 5" xfId="955" xr:uid="{00000000-0005-0000-0000-0000BD030000}"/>
    <cellStyle name="Total 4 5 2" xfId="956" xr:uid="{00000000-0005-0000-0000-0000BE030000}"/>
    <cellStyle name="Total 4 5 2 2" xfId="957" xr:uid="{00000000-0005-0000-0000-0000BF030000}"/>
    <cellStyle name="Total 4 5 3" xfId="958" xr:uid="{00000000-0005-0000-0000-0000C0030000}"/>
    <cellStyle name="Total 4 6" xfId="959" xr:uid="{00000000-0005-0000-0000-0000C1030000}"/>
    <cellStyle name="Total 4 6 2" xfId="960" xr:uid="{00000000-0005-0000-0000-0000C2030000}"/>
    <cellStyle name="Total 4 6 2 2" xfId="961" xr:uid="{00000000-0005-0000-0000-0000C3030000}"/>
    <cellStyle name="Total 4 6 3" xfId="962" xr:uid="{00000000-0005-0000-0000-0000C4030000}"/>
    <cellStyle name="Total 4 7" xfId="963" xr:uid="{00000000-0005-0000-0000-0000C5030000}"/>
    <cellStyle name="Total 4 7 2" xfId="964" xr:uid="{00000000-0005-0000-0000-0000C6030000}"/>
    <cellStyle name="Total 4 7 2 2" xfId="965" xr:uid="{00000000-0005-0000-0000-0000C7030000}"/>
    <cellStyle name="Total 4 7 3" xfId="966" xr:uid="{00000000-0005-0000-0000-0000C8030000}"/>
    <cellStyle name="Total 4 8" xfId="967" xr:uid="{00000000-0005-0000-0000-0000C9030000}"/>
    <cellStyle name="Total 4 8 2" xfId="968" xr:uid="{00000000-0005-0000-0000-0000CA030000}"/>
    <cellStyle name="Total 4 8 2 2" xfId="969" xr:uid="{00000000-0005-0000-0000-0000CB030000}"/>
    <cellStyle name="Total 4 8 3" xfId="970" xr:uid="{00000000-0005-0000-0000-0000CC030000}"/>
    <cellStyle name="Total 4 9" xfId="971" xr:uid="{00000000-0005-0000-0000-0000CD030000}"/>
    <cellStyle name="Total 4 9 2" xfId="972" xr:uid="{00000000-0005-0000-0000-0000CE030000}"/>
    <cellStyle name="Total 4 9 2 2" xfId="973" xr:uid="{00000000-0005-0000-0000-0000CF030000}"/>
    <cellStyle name="Total 4 9 3" xfId="974" xr:uid="{00000000-0005-0000-0000-0000D0030000}"/>
    <cellStyle name="Warning Text 2" xfId="975" xr:uid="{00000000-0005-0000-0000-0000D1030000}"/>
    <cellStyle name="Warning Text 2 2" xfId="976" xr:uid="{00000000-0005-0000-0000-0000D2030000}"/>
    <cellStyle name="Warning Text 3" xfId="977" xr:uid="{00000000-0005-0000-0000-0000D3030000}"/>
    <cellStyle name="Warning Text 4" xfId="978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99784</xdr:colOff>
      <xdr:row>1</xdr:row>
      <xdr:rowOff>12806</xdr:rowOff>
    </xdr:from>
    <xdr:ext cx="3646715" cy="1315357"/>
    <xdr:pic>
      <xdr:nvPicPr>
        <xdr:cNvPr id="2" name="Picture 1">
          <a:extLst>
            <a:ext uri="{FF2B5EF4-FFF2-40B4-BE49-F238E27FC236}">
              <a16:creationId xmlns:a16="http://schemas.microsoft.com/office/drawing/2014/main" id="{52F71A62-77C9-4EB6-98A4-D283940F3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7384" y="203306"/>
          <a:ext cx="3646715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Transition/Budget%20&amp;%20Financial%20Reports/FY15%20Budgets/Version%208%20-%20Working/LEAP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PCSB%20Vena%20Report_5.3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_Assumptions"/>
      <sheetName val="Revenues"/>
      <sheetName val="Expenses"/>
      <sheetName val="Salary"/>
      <sheetName val="P&amp;L"/>
      <sheetName val="Budget Assumptions"/>
      <sheetName val="Curriculum Materials"/>
      <sheetName val="Professional Development"/>
    </sheetNames>
    <sheetDataSet>
      <sheetData sheetId="0">
        <row r="19">
          <cell r="G19">
            <v>304</v>
          </cell>
        </row>
        <row r="90">
          <cell r="F90">
            <v>2.5000000000000001E-2</v>
          </cell>
        </row>
        <row r="92">
          <cell r="C92" t="str">
            <v>CTR</v>
          </cell>
        </row>
        <row r="93">
          <cell r="C93" t="str">
            <v>Bach</v>
          </cell>
        </row>
        <row r="94">
          <cell r="C94" t="str">
            <v>Bach +15</v>
          </cell>
        </row>
        <row r="95">
          <cell r="C95" t="str">
            <v>Masters</v>
          </cell>
        </row>
        <row r="96">
          <cell r="C96" t="str">
            <v>N/A</v>
          </cell>
        </row>
      </sheetData>
      <sheetData sheetId="1"/>
      <sheetData sheetId="2"/>
      <sheetData sheetId="3"/>
      <sheetData sheetId="4">
        <row r="8">
          <cell r="H8">
            <v>200716.25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Count"/>
      <sheetName val="(OLD) PCSB Annual Budget"/>
      <sheetName val="Sheet1"/>
      <sheetName val="vena.tmp.7EC47338204F4F1F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e.schwartz@kippd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A1:A9"/>
  <sheetViews>
    <sheetView showGridLines="0" view="pageBreakPreview" zoomScaleSheetLayoutView="100" workbookViewId="0">
      <selection activeCell="A16" sqref="A16"/>
    </sheetView>
  </sheetViews>
  <sheetFormatPr defaultColWidth="9.140625" defaultRowHeight="12.75" x14ac:dyDescent="0.2"/>
  <cols>
    <col min="1" max="1" width="49.7109375" style="41" bestFit="1" customWidth="1"/>
    <col min="2" max="3" width="9.140625" style="41"/>
    <col min="4" max="4" width="52.42578125" style="41" customWidth="1"/>
    <col min="5" max="16384" width="9.140625" style="41"/>
  </cols>
  <sheetData>
    <row r="1" spans="1:1" x14ac:dyDescent="0.2">
      <c r="A1" s="40" t="s">
        <v>59</v>
      </c>
    </row>
    <row r="2" spans="1:1" x14ac:dyDescent="0.2">
      <c r="A2" s="42" t="s">
        <v>310</v>
      </c>
    </row>
    <row r="4" spans="1:1" x14ac:dyDescent="0.2">
      <c r="A4" s="42" t="s">
        <v>309</v>
      </c>
    </row>
    <row r="5" spans="1:1" ht="15" x14ac:dyDescent="0.25">
      <c r="A5" s="85" t="s">
        <v>311</v>
      </c>
    </row>
    <row r="6" spans="1:1" x14ac:dyDescent="0.2">
      <c r="A6" s="42" t="s">
        <v>312</v>
      </c>
    </row>
    <row r="8" spans="1:1" x14ac:dyDescent="0.2">
      <c r="A8" s="42" t="s">
        <v>313</v>
      </c>
    </row>
    <row r="9" spans="1:1" x14ac:dyDescent="0.2">
      <c r="A9" s="42" t="s">
        <v>314</v>
      </c>
    </row>
  </sheetData>
  <hyperlinks>
    <hyperlink ref="A5" r:id="rId1" xr:uid="{8E470FF7-2E56-4DDF-8DB8-41F1732EF6F6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35" sqref="C35"/>
    </sheetView>
  </sheetViews>
  <sheetFormatPr defaultColWidth="7.42578125" defaultRowHeight="12.75" x14ac:dyDescent="0.2"/>
  <cols>
    <col min="1" max="1" width="31.42578125" style="1" customWidth="1"/>
    <col min="2" max="2" width="26.42578125" style="33" customWidth="1"/>
    <col min="3" max="4" width="15.7109375" style="33" customWidth="1"/>
    <col min="5" max="5" width="12" style="1" bestFit="1" customWidth="1"/>
    <col min="6" max="6" width="11.140625" style="1" bestFit="1" customWidth="1"/>
    <col min="7" max="16384" width="7.42578125" style="1"/>
  </cols>
  <sheetData>
    <row r="1" spans="1:4" x14ac:dyDescent="0.2">
      <c r="A1" s="43" t="str">
        <f>'Cover Sheet'!A2</f>
        <v>KIPP DC Public Charter Schools</v>
      </c>
    </row>
    <row r="2" spans="1:4" x14ac:dyDescent="0.2">
      <c r="A2" s="1" t="str">
        <f>'Cover Sheet'!A8&amp;" Enrollment Data"</f>
        <v>FY20 Enrollment Data</v>
      </c>
    </row>
    <row r="3" spans="1:4" x14ac:dyDescent="0.2">
      <c r="A3" s="12"/>
      <c r="B3" s="13"/>
      <c r="C3" s="14"/>
      <c r="D3" s="14"/>
    </row>
    <row r="4" spans="1:4" ht="31.5" customHeight="1" x14ac:dyDescent="0.2">
      <c r="A4" s="45" t="s">
        <v>2</v>
      </c>
      <c r="B4" s="44" t="s">
        <v>45</v>
      </c>
      <c r="C4" s="44" t="s">
        <v>58</v>
      </c>
      <c r="D4" s="44" t="s">
        <v>57</v>
      </c>
    </row>
    <row r="5" spans="1:4" ht="16.5" customHeight="1" x14ac:dyDescent="0.2">
      <c r="A5" s="46"/>
      <c r="B5" s="44"/>
      <c r="C5" s="44"/>
      <c r="D5" s="44"/>
    </row>
    <row r="6" spans="1:4" ht="12.75" customHeight="1" x14ac:dyDescent="0.2">
      <c r="A6" s="6" t="s">
        <v>3</v>
      </c>
      <c r="B6" s="35">
        <v>561</v>
      </c>
      <c r="C6" s="35">
        <v>551</v>
      </c>
      <c r="D6" s="35"/>
    </row>
    <row r="7" spans="1:4" ht="12.75" customHeight="1" x14ac:dyDescent="0.2">
      <c r="A7" s="6" t="s">
        <v>4</v>
      </c>
      <c r="B7" s="35">
        <v>552</v>
      </c>
      <c r="C7" s="35">
        <v>559</v>
      </c>
      <c r="D7" s="35"/>
    </row>
    <row r="8" spans="1:4" ht="12.75" customHeight="1" x14ac:dyDescent="0.2">
      <c r="A8" s="6" t="s">
        <v>5</v>
      </c>
      <c r="B8" s="35">
        <v>537</v>
      </c>
      <c r="C8" s="35">
        <v>558</v>
      </c>
      <c r="D8" s="35"/>
    </row>
    <row r="9" spans="1:4" ht="12.75" customHeight="1" x14ac:dyDescent="0.2">
      <c r="A9" s="6" t="s">
        <v>6</v>
      </c>
      <c r="B9" s="35">
        <v>552</v>
      </c>
      <c r="C9" s="35">
        <v>553</v>
      </c>
      <c r="D9" s="35"/>
    </row>
    <row r="10" spans="1:4" ht="12.75" customHeight="1" x14ac:dyDescent="0.2">
      <c r="A10" s="6" t="s">
        <v>7</v>
      </c>
      <c r="B10" s="35">
        <v>533</v>
      </c>
      <c r="C10" s="35">
        <v>540</v>
      </c>
      <c r="D10" s="35"/>
    </row>
    <row r="11" spans="1:4" ht="12.75" customHeight="1" x14ac:dyDescent="0.2">
      <c r="A11" s="6" t="s">
        <v>8</v>
      </c>
      <c r="B11" s="35">
        <v>515</v>
      </c>
      <c r="C11" s="35">
        <v>514</v>
      </c>
      <c r="D11" s="35"/>
    </row>
    <row r="12" spans="1:4" ht="12.75" customHeight="1" x14ac:dyDescent="0.2">
      <c r="A12" s="6" t="s">
        <v>9</v>
      </c>
      <c r="B12" s="35">
        <v>491</v>
      </c>
      <c r="C12" s="35">
        <v>559</v>
      </c>
      <c r="D12" s="35"/>
    </row>
    <row r="13" spans="1:4" ht="12.75" customHeight="1" x14ac:dyDescent="0.2">
      <c r="A13" s="6" t="s">
        <v>10</v>
      </c>
      <c r="B13" s="35">
        <v>460</v>
      </c>
      <c r="C13" s="35">
        <v>509</v>
      </c>
      <c r="D13" s="35"/>
    </row>
    <row r="14" spans="1:4" ht="12.75" customHeight="1" x14ac:dyDescent="0.2">
      <c r="A14" s="7" t="s">
        <v>11</v>
      </c>
      <c r="B14" s="35">
        <v>459</v>
      </c>
      <c r="C14" s="35">
        <v>499</v>
      </c>
      <c r="D14" s="35"/>
    </row>
    <row r="15" spans="1:4" ht="12.75" customHeight="1" x14ac:dyDescent="0.2">
      <c r="A15" s="7" t="s">
        <v>12</v>
      </c>
      <c r="B15" s="35">
        <v>433</v>
      </c>
      <c r="C15" s="35">
        <v>499</v>
      </c>
      <c r="D15" s="35"/>
    </row>
    <row r="16" spans="1:4" ht="12.75" customHeight="1" x14ac:dyDescent="0.2">
      <c r="A16" s="7" t="s">
        <v>13</v>
      </c>
      <c r="B16" s="35">
        <v>369</v>
      </c>
      <c r="C16" s="35">
        <v>484</v>
      </c>
      <c r="D16" s="35"/>
    </row>
    <row r="17" spans="1:4" ht="12.75" customHeight="1" x14ac:dyDescent="0.2">
      <c r="A17" s="6" t="s">
        <v>14</v>
      </c>
      <c r="B17" s="35">
        <v>289</v>
      </c>
      <c r="C17" s="35">
        <v>283</v>
      </c>
      <c r="D17" s="35"/>
    </row>
    <row r="18" spans="1:4" ht="12.75" customHeight="1" x14ac:dyDescent="0.2">
      <c r="A18" s="6" t="s">
        <v>15</v>
      </c>
      <c r="B18" s="35">
        <v>237</v>
      </c>
      <c r="C18" s="35">
        <v>300</v>
      </c>
      <c r="D18" s="35"/>
    </row>
    <row r="19" spans="1:4" ht="12.75" customHeight="1" x14ac:dyDescent="0.2">
      <c r="A19" s="6" t="s">
        <v>16</v>
      </c>
      <c r="B19" s="35">
        <v>154</v>
      </c>
      <c r="C19" s="35">
        <v>222</v>
      </c>
      <c r="D19" s="35"/>
    </row>
    <row r="20" spans="1:4" ht="12.75" customHeight="1" x14ac:dyDescent="0.2">
      <c r="A20" s="6" t="s">
        <v>17</v>
      </c>
      <c r="B20" s="35">
        <v>122</v>
      </c>
      <c r="C20" s="35">
        <v>179</v>
      </c>
      <c r="D20" s="35"/>
    </row>
    <row r="21" spans="1:4" ht="12.75" customHeight="1" x14ac:dyDescent="0.2">
      <c r="A21" s="6" t="s">
        <v>18</v>
      </c>
      <c r="B21" s="34"/>
      <c r="C21" s="35"/>
      <c r="D21" s="35"/>
    </row>
    <row r="22" spans="1:4" ht="12.75" customHeight="1" x14ac:dyDescent="0.2">
      <c r="A22" s="6" t="s">
        <v>19</v>
      </c>
      <c r="B22" s="34"/>
      <c r="C22" s="35"/>
      <c r="D22" s="35"/>
    </row>
    <row r="23" spans="1:4" ht="13.5" customHeight="1" x14ac:dyDescent="0.2">
      <c r="A23" s="7" t="s">
        <v>20</v>
      </c>
      <c r="B23" s="34"/>
      <c r="C23" s="35"/>
      <c r="D23" s="35"/>
    </row>
    <row r="24" spans="1:4" x14ac:dyDescent="0.2">
      <c r="A24" s="15" t="s">
        <v>21</v>
      </c>
      <c r="B24" s="11">
        <f>SUM(B6:B23)</f>
        <v>6264</v>
      </c>
      <c r="C24" s="11">
        <f>SUM(C6:C23)</f>
        <v>6809</v>
      </c>
      <c r="D24" s="11">
        <f>SUM(D6:D23)</f>
        <v>0</v>
      </c>
    </row>
    <row r="25" spans="1:4" x14ac:dyDescent="0.2">
      <c r="A25" s="16"/>
      <c r="B25" s="17"/>
      <c r="C25" s="9"/>
      <c r="D25" s="9"/>
    </row>
    <row r="26" spans="1:4" ht="25.5" x14ac:dyDescent="0.2">
      <c r="A26" s="15" t="s">
        <v>22</v>
      </c>
      <c r="B26" s="18" t="str">
        <f>B4</f>
        <v>Previous Year's Enrollment</v>
      </c>
      <c r="C26" s="18" t="str">
        <f>C4</f>
        <v>Budgeted Enrollment</v>
      </c>
      <c r="D26" s="18" t="str">
        <f>D4</f>
        <v>Audited Enrollment</v>
      </c>
    </row>
    <row r="27" spans="1:4" ht="20.25" customHeight="1" x14ac:dyDescent="0.2">
      <c r="A27" s="6" t="s">
        <v>23</v>
      </c>
      <c r="B27" s="35">
        <v>202</v>
      </c>
      <c r="C27" s="35">
        <v>296</v>
      </c>
      <c r="D27" s="35"/>
    </row>
    <row r="28" spans="1:4" ht="12.75" customHeight="1" x14ac:dyDescent="0.2">
      <c r="A28" s="6" t="s">
        <v>24</v>
      </c>
      <c r="B28" s="35">
        <v>245</v>
      </c>
      <c r="C28" s="35">
        <v>286</v>
      </c>
      <c r="D28" s="35"/>
    </row>
    <row r="29" spans="1:4" ht="12.75" customHeight="1" x14ac:dyDescent="0.2">
      <c r="A29" s="6" t="s">
        <v>25</v>
      </c>
      <c r="B29" s="35">
        <v>289</v>
      </c>
      <c r="C29" s="35">
        <v>280</v>
      </c>
      <c r="D29" s="35"/>
    </row>
    <row r="30" spans="1:4" ht="12.75" customHeight="1" x14ac:dyDescent="0.2">
      <c r="A30" s="6" t="s">
        <v>26</v>
      </c>
      <c r="B30" s="35">
        <v>153</v>
      </c>
      <c r="C30" s="35">
        <v>175</v>
      </c>
      <c r="D30" s="35"/>
    </row>
    <row r="31" spans="1:4" ht="13.5" customHeight="1" x14ac:dyDescent="0.2">
      <c r="A31" s="15" t="s">
        <v>27</v>
      </c>
      <c r="B31" s="11">
        <f>SUM(B27:B30)</f>
        <v>889</v>
      </c>
      <c r="C31" s="11">
        <f>SUM(C27:C30)</f>
        <v>1037</v>
      </c>
      <c r="D31" s="11">
        <f>SUM(D27:D30)</f>
        <v>0</v>
      </c>
    </row>
    <row r="32" spans="1:4" ht="13.5" customHeight="1" x14ac:dyDescent="0.2">
      <c r="A32" s="19"/>
      <c r="B32" s="20"/>
      <c r="C32" s="9"/>
      <c r="D32" s="9"/>
    </row>
    <row r="33" spans="1:6" ht="13.5" x14ac:dyDescent="0.25">
      <c r="A33" s="21"/>
      <c r="B33" s="20"/>
      <c r="C33" s="9"/>
      <c r="D33" s="9"/>
    </row>
    <row r="34" spans="1:6" ht="32.25" customHeight="1" x14ac:dyDescent="0.2">
      <c r="A34" s="10" t="s">
        <v>28</v>
      </c>
      <c r="B34" s="18" t="str">
        <f>B26</f>
        <v>Previous Year's Enrollment</v>
      </c>
      <c r="C34" s="18" t="str">
        <f>C26</f>
        <v>Budgeted Enrollment</v>
      </c>
      <c r="D34" s="18" t="str">
        <f>D26</f>
        <v>Audited Enrollment</v>
      </c>
    </row>
    <row r="35" spans="1:6" ht="21.75" customHeight="1" x14ac:dyDescent="0.2">
      <c r="A35" s="10" t="s">
        <v>29</v>
      </c>
      <c r="B35" s="35">
        <v>54</v>
      </c>
      <c r="C35" s="35">
        <v>78</v>
      </c>
      <c r="D35" s="37"/>
    </row>
    <row r="36" spans="1:6" x14ac:dyDescent="0.2">
      <c r="A36" s="19"/>
      <c r="B36" s="20"/>
      <c r="C36" s="9"/>
      <c r="D36" s="9"/>
    </row>
    <row r="37" spans="1:6" ht="12.75" customHeight="1" x14ac:dyDescent="0.2">
      <c r="A37" s="10" t="s">
        <v>30</v>
      </c>
      <c r="B37" s="18" t="str">
        <f>B34</f>
        <v>Previous Year's Enrollment</v>
      </c>
      <c r="C37" s="18" t="str">
        <f>C34</f>
        <v>Budgeted Enrollment</v>
      </c>
      <c r="D37" s="18" t="str">
        <f>D34</f>
        <v>Audited Enrollment</v>
      </c>
    </row>
    <row r="38" spans="1:6" ht="12.75" customHeight="1" x14ac:dyDescent="0.2">
      <c r="A38" s="5" t="s">
        <v>31</v>
      </c>
      <c r="B38" s="38"/>
      <c r="C38" s="35"/>
      <c r="D38" s="35"/>
    </row>
    <row r="39" spans="1:6" ht="12.75" customHeight="1" x14ac:dyDescent="0.2">
      <c r="A39" s="5" t="s">
        <v>32</v>
      </c>
      <c r="B39" s="38"/>
      <c r="C39" s="35"/>
      <c r="D39" s="35"/>
    </row>
    <row r="40" spans="1:6" ht="12.75" customHeight="1" x14ac:dyDescent="0.2">
      <c r="A40" s="5" t="s">
        <v>33</v>
      </c>
      <c r="B40" s="38"/>
      <c r="C40" s="35"/>
      <c r="D40" s="35"/>
      <c r="F40" s="2"/>
    </row>
    <row r="41" spans="1:6" ht="12.75" customHeight="1" x14ac:dyDescent="0.2">
      <c r="A41" s="5" t="s">
        <v>34</v>
      </c>
      <c r="B41" s="38"/>
      <c r="C41" s="35"/>
      <c r="D41" s="35"/>
      <c r="F41" s="2"/>
    </row>
    <row r="42" spans="1:6" ht="13.5" customHeight="1" x14ac:dyDescent="0.2">
      <c r="A42" s="22" t="s">
        <v>35</v>
      </c>
      <c r="B42" s="11">
        <f>SUM(B38:B41)</f>
        <v>0</v>
      </c>
      <c r="C42" s="11">
        <f>SUM(C38:C41)</f>
        <v>0</v>
      </c>
      <c r="D42" s="11">
        <f>SUM(D38:D41)</f>
        <v>0</v>
      </c>
      <c r="F42" s="2"/>
    </row>
    <row r="43" spans="1:6" ht="13.5" customHeight="1" x14ac:dyDescent="0.2">
      <c r="A43" s="16"/>
      <c r="B43" s="20"/>
      <c r="C43" s="23"/>
      <c r="D43" s="23"/>
      <c r="F43" s="2"/>
    </row>
    <row r="44" spans="1:6" ht="25.5" x14ac:dyDescent="0.2">
      <c r="A44" s="24" t="s">
        <v>36</v>
      </c>
      <c r="B44" s="18" t="str">
        <f>B34</f>
        <v>Previous Year's Enrollment</v>
      </c>
      <c r="C44" s="18" t="str">
        <f>C34</f>
        <v>Budgeted Enrollment</v>
      </c>
      <c r="D44" s="18" t="str">
        <f>D34</f>
        <v>Audited Enrollment</v>
      </c>
      <c r="F44" s="2"/>
    </row>
    <row r="45" spans="1:6" ht="13.5" customHeight="1" x14ac:dyDescent="0.2">
      <c r="A45" s="10" t="s">
        <v>37</v>
      </c>
      <c r="B45" s="39"/>
      <c r="C45" s="37"/>
      <c r="D45" s="37"/>
      <c r="F45" s="2"/>
    </row>
    <row r="46" spans="1:6" ht="13.5" customHeight="1" x14ac:dyDescent="0.2">
      <c r="A46" s="19"/>
      <c r="B46" s="20"/>
      <c r="C46" s="25"/>
      <c r="D46" s="25"/>
      <c r="F46" s="2"/>
    </row>
    <row r="47" spans="1:6" ht="12.75" customHeight="1" x14ac:dyDescent="0.2">
      <c r="A47" s="5" t="s">
        <v>38</v>
      </c>
      <c r="B47" s="18" t="str">
        <f>B44</f>
        <v>Previous Year's Enrollment</v>
      </c>
      <c r="C47" s="18" t="str">
        <f>C44</f>
        <v>Budgeted Enrollment</v>
      </c>
      <c r="D47" s="18" t="str">
        <f>D44</f>
        <v>Audited Enrollment</v>
      </c>
      <c r="F47" s="2"/>
    </row>
    <row r="48" spans="1:6" ht="13.5" customHeight="1" x14ac:dyDescent="0.2">
      <c r="A48" s="10" t="s">
        <v>38</v>
      </c>
      <c r="B48" s="36"/>
      <c r="C48" s="37"/>
      <c r="D48" s="37"/>
      <c r="F48" s="2"/>
    </row>
    <row r="49" spans="1:6" x14ac:dyDescent="0.2">
      <c r="A49" s="19"/>
      <c r="B49" s="20"/>
      <c r="C49" s="25"/>
      <c r="D49" s="25"/>
      <c r="F49" s="2"/>
    </row>
    <row r="50" spans="1:6" ht="12.75" customHeight="1" x14ac:dyDescent="0.2">
      <c r="A50" s="10" t="s">
        <v>55</v>
      </c>
      <c r="B50" s="18" t="str">
        <f>B47</f>
        <v>Previous Year's Enrollment</v>
      </c>
      <c r="C50" s="18" t="str">
        <f>C47</f>
        <v>Budgeted Enrollment</v>
      </c>
      <c r="D50" s="18" t="str">
        <f>D47</f>
        <v>Audited Enrollment</v>
      </c>
      <c r="F50" s="2"/>
    </row>
    <row r="51" spans="1:6" ht="13.5" customHeight="1" x14ac:dyDescent="0.2">
      <c r="A51" s="10" t="s">
        <v>56</v>
      </c>
      <c r="B51" s="35">
        <v>3239</v>
      </c>
      <c r="C51" s="35">
        <v>3821</v>
      </c>
      <c r="D51" s="37"/>
      <c r="F51" s="2"/>
    </row>
    <row r="52" spans="1:6" x14ac:dyDescent="0.2">
      <c r="A52" s="26"/>
      <c r="B52" s="8"/>
      <c r="C52" s="27"/>
      <c r="D52" s="27"/>
      <c r="F52" s="2"/>
    </row>
    <row r="53" spans="1:6" ht="25.5" x14ac:dyDescent="0.2">
      <c r="A53" s="10" t="s">
        <v>39</v>
      </c>
      <c r="B53" s="18" t="str">
        <f>B44</f>
        <v>Previous Year's Enrollment</v>
      </c>
      <c r="C53" s="18" t="str">
        <f>C44</f>
        <v>Budgeted Enrollment</v>
      </c>
      <c r="D53" s="18" t="str">
        <f>D44</f>
        <v>Audited Enrollment</v>
      </c>
      <c r="F53" s="2"/>
    </row>
    <row r="54" spans="1:6" ht="12.75" customHeight="1" x14ac:dyDescent="0.2">
      <c r="A54" s="5" t="s">
        <v>40</v>
      </c>
      <c r="B54" s="35">
        <v>3</v>
      </c>
      <c r="C54" s="35">
        <v>1</v>
      </c>
      <c r="D54" s="35"/>
      <c r="F54" s="2"/>
    </row>
    <row r="55" spans="1:6" ht="12.75" customHeight="1" x14ac:dyDescent="0.2">
      <c r="A55" s="5" t="s">
        <v>41</v>
      </c>
      <c r="B55" s="35">
        <v>1</v>
      </c>
      <c r="C55" s="35">
        <v>6</v>
      </c>
      <c r="D55" s="35"/>
      <c r="F55" s="2"/>
    </row>
    <row r="56" spans="1:6" ht="12.75" customHeight="1" x14ac:dyDescent="0.2">
      <c r="A56" s="5" t="s">
        <v>42</v>
      </c>
      <c r="B56" s="35">
        <v>2</v>
      </c>
      <c r="C56" s="35">
        <v>11</v>
      </c>
      <c r="D56" s="35"/>
      <c r="F56" s="2"/>
    </row>
    <row r="57" spans="1:6" ht="12.75" customHeight="1" x14ac:dyDescent="0.2">
      <c r="A57" s="5" t="s">
        <v>43</v>
      </c>
      <c r="B57" s="35">
        <v>17</v>
      </c>
      <c r="C57" s="35">
        <v>16</v>
      </c>
      <c r="D57" s="35"/>
      <c r="F57" s="2"/>
    </row>
    <row r="58" spans="1:6" ht="14.25" customHeight="1" x14ac:dyDescent="0.25">
      <c r="A58" s="28" t="s">
        <v>44</v>
      </c>
      <c r="B58" s="11">
        <f>SUM(B54:B57)</f>
        <v>23</v>
      </c>
      <c r="C58" s="11">
        <f>SUM(C54:C57)</f>
        <v>34</v>
      </c>
      <c r="D58" s="11">
        <f>SUM(D54:D57)</f>
        <v>0</v>
      </c>
      <c r="F58" s="2"/>
    </row>
    <row r="59" spans="1:6" x14ac:dyDescent="0.2">
      <c r="A59" s="3"/>
      <c r="B59" s="8"/>
      <c r="C59" s="9"/>
      <c r="D59" s="9"/>
      <c r="F59" s="2"/>
    </row>
    <row r="60" spans="1:6" x14ac:dyDescent="0.2">
      <c r="A60" s="29"/>
      <c r="B60" s="30"/>
      <c r="C60" s="30"/>
      <c r="D60" s="30"/>
      <c r="F60" s="2"/>
    </row>
    <row r="61" spans="1:6" x14ac:dyDescent="0.2">
      <c r="A61" s="31"/>
      <c r="B61" s="32"/>
      <c r="C61" s="32"/>
      <c r="D61" s="32"/>
      <c r="E61" s="2"/>
      <c r="F61" s="4"/>
    </row>
    <row r="62" spans="1:6" x14ac:dyDescent="0.2">
      <c r="F62" s="2"/>
    </row>
    <row r="63" spans="1:6" x14ac:dyDescent="0.2">
      <c r="F63" s="2"/>
    </row>
    <row r="64" spans="1:6" x14ac:dyDescent="0.2">
      <c r="F64" s="2"/>
    </row>
    <row r="65" spans="6:6" x14ac:dyDescent="0.2">
      <c r="F65" s="2"/>
    </row>
    <row r="66" spans="6:6" x14ac:dyDescent="0.2">
      <c r="F66" s="2"/>
    </row>
    <row r="67" spans="6:6" x14ac:dyDescent="0.2">
      <c r="F67" s="2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73AB-E0DF-49A5-ADAD-3869F64ED96D}">
  <sheetPr>
    <tabColor theme="3" tint="0.39997558519241921"/>
    <pageSetUpPr fitToPage="1"/>
  </sheetPr>
  <dimension ref="A1:Z196"/>
  <sheetViews>
    <sheetView showGridLines="0" tabSelected="1" zoomScale="85" zoomScaleNormal="85" zoomScaleSheetLayoutView="115" workbookViewId="0">
      <selection activeCell="I10" sqref="I10"/>
    </sheetView>
  </sheetViews>
  <sheetFormatPr defaultColWidth="9.140625" defaultRowHeight="12.75" outlineLevelRow="2" x14ac:dyDescent="0.2"/>
  <cols>
    <col min="1" max="1" width="10.85546875" style="47" customWidth="1"/>
    <col min="2" max="2" width="1.85546875" style="47" customWidth="1"/>
    <col min="3" max="3" width="43.42578125" style="49" customWidth="1"/>
    <col min="4" max="4" width="7.85546875" style="47" customWidth="1"/>
    <col min="5" max="5" width="16.140625" style="48" customWidth="1"/>
    <col min="6" max="6" width="3.28515625" style="47" customWidth="1"/>
    <col min="7" max="7" width="16" style="47" bestFit="1" customWidth="1"/>
    <col min="8" max="8" width="3.28515625" style="47" customWidth="1"/>
    <col min="9" max="9" width="9.7109375" style="47" bestFit="1" customWidth="1"/>
    <col min="10" max="10" width="3.42578125" style="47" customWidth="1"/>
    <col min="11" max="26" width="14.28515625" style="47" bestFit="1" customWidth="1"/>
    <col min="27" max="16384" width="9.140625" style="47"/>
  </cols>
  <sheetData>
    <row r="1" spans="1:7" x14ac:dyDescent="0.2">
      <c r="A1" s="86"/>
    </row>
    <row r="9" spans="1:7" x14ac:dyDescent="0.2">
      <c r="A9" s="84"/>
      <c r="C9" s="47"/>
      <c r="E9" s="47"/>
    </row>
    <row r="10" spans="1:7" ht="30" customHeight="1" x14ac:dyDescent="0.45">
      <c r="A10" s="83"/>
      <c r="C10" s="82" t="s">
        <v>111</v>
      </c>
      <c r="E10" s="47"/>
    </row>
    <row r="11" spans="1:7" x14ac:dyDescent="0.2">
      <c r="E11" s="47"/>
    </row>
    <row r="12" spans="1:7" x14ac:dyDescent="0.2">
      <c r="C12" s="47"/>
      <c r="E12" s="47"/>
    </row>
    <row r="13" spans="1:7" hidden="1" x14ac:dyDescent="0.2">
      <c r="C13" s="47"/>
      <c r="E13" s="81" t="s">
        <v>110</v>
      </c>
      <c r="G13" s="81" t="s">
        <v>109</v>
      </c>
    </row>
    <row r="14" spans="1:7" hidden="1" x14ac:dyDescent="0.2">
      <c r="C14" s="47"/>
      <c r="E14" s="81" t="s">
        <v>108</v>
      </c>
      <c r="G14" s="81" t="s">
        <v>107</v>
      </c>
    </row>
    <row r="15" spans="1:7" hidden="1" x14ac:dyDescent="0.2">
      <c r="C15" s="47"/>
      <c r="E15" s="81" t="s">
        <v>106</v>
      </c>
      <c r="G15" s="81" t="s">
        <v>106</v>
      </c>
    </row>
    <row r="16" spans="1:7" hidden="1" x14ac:dyDescent="0.2">
      <c r="C16" s="47"/>
      <c r="E16" s="81">
        <v>2019</v>
      </c>
      <c r="G16" s="81">
        <v>2020</v>
      </c>
    </row>
    <row r="17" spans="1:26" x14ac:dyDescent="0.2">
      <c r="C17" s="47"/>
      <c r="E17" s="47"/>
    </row>
    <row r="18" spans="1:26" ht="4.5" customHeight="1" x14ac:dyDescent="0.2">
      <c r="C18" s="47"/>
      <c r="E18" s="80"/>
      <c r="K18" s="79" t="s">
        <v>105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18.75" outlineLevel="1" x14ac:dyDescent="0.3">
      <c r="E19" s="78" t="s">
        <v>72</v>
      </c>
      <c r="F19" s="76"/>
      <c r="G19" s="78" t="s">
        <v>104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8.75" outlineLevel="1" x14ac:dyDescent="0.3">
      <c r="B20" s="64" t="s">
        <v>103</v>
      </c>
      <c r="E20" s="75" t="s">
        <v>102</v>
      </c>
      <c r="F20" s="76"/>
      <c r="G20" s="75" t="s">
        <v>0</v>
      </c>
      <c r="K20" s="74" t="s">
        <v>60</v>
      </c>
      <c r="L20" s="74" t="s">
        <v>61</v>
      </c>
      <c r="M20" s="74" t="s">
        <v>62</v>
      </c>
      <c r="N20" s="74" t="s">
        <v>46</v>
      </c>
      <c r="O20" s="74" t="s">
        <v>63</v>
      </c>
      <c r="P20" s="74" t="s">
        <v>64</v>
      </c>
      <c r="Q20" s="74" t="s">
        <v>65</v>
      </c>
      <c r="R20" s="74" t="s">
        <v>47</v>
      </c>
      <c r="S20" s="74" t="s">
        <v>66</v>
      </c>
      <c r="T20" s="74" t="s">
        <v>67</v>
      </c>
      <c r="U20" s="74" t="s">
        <v>68</v>
      </c>
      <c r="V20" s="74" t="s">
        <v>48</v>
      </c>
      <c r="W20" s="74" t="s">
        <v>69</v>
      </c>
      <c r="X20" s="74" t="s">
        <v>70</v>
      </c>
      <c r="Y20" s="74" t="s">
        <v>71</v>
      </c>
      <c r="Z20" s="74" t="s">
        <v>49</v>
      </c>
    </row>
    <row r="21" spans="1:26" outlineLevel="2" x14ac:dyDescent="0.2">
      <c r="B21" s="64"/>
      <c r="K21" s="73" t="s">
        <v>101</v>
      </c>
      <c r="L21" s="73" t="str">
        <f>K21</f>
        <v>Projected</v>
      </c>
      <c r="M21" s="73" t="str">
        <f>L21</f>
        <v>Projected</v>
      </c>
      <c r="N21" s="73" t="str">
        <f>M21</f>
        <v>Projected</v>
      </c>
      <c r="O21" s="73" t="str">
        <f>N21</f>
        <v>Projected</v>
      </c>
      <c r="P21" s="73" t="str">
        <f>O21</f>
        <v>Projected</v>
      </c>
      <c r="Q21" s="73" t="str">
        <f>P21</f>
        <v>Projected</v>
      </c>
      <c r="R21" s="73" t="str">
        <f>Q21</f>
        <v>Projected</v>
      </c>
      <c r="S21" s="73" t="str">
        <f>R21</f>
        <v>Projected</v>
      </c>
      <c r="T21" s="73" t="str">
        <f>S21</f>
        <v>Projected</v>
      </c>
      <c r="U21" s="73" t="str">
        <f>T21</f>
        <v>Projected</v>
      </c>
      <c r="V21" s="73" t="str">
        <f>U21</f>
        <v>Projected</v>
      </c>
      <c r="W21" s="73" t="str">
        <f>V21</f>
        <v>Projected</v>
      </c>
      <c r="X21" s="73" t="str">
        <f>W21</f>
        <v>Projected</v>
      </c>
      <c r="Y21" s="73" t="str">
        <f>X21</f>
        <v>Projected</v>
      </c>
      <c r="Z21" s="73" t="str">
        <f>Y21</f>
        <v>Projected</v>
      </c>
    </row>
    <row r="22" spans="1:26" hidden="1" outlineLevel="2" x14ac:dyDescent="0.2">
      <c r="A22" s="63" t="s">
        <v>112</v>
      </c>
      <c r="C22" s="49" t="s">
        <v>113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outlineLevel="2" x14ac:dyDescent="0.2">
      <c r="A23" s="63" t="s">
        <v>114</v>
      </c>
      <c r="C23" s="49" t="s">
        <v>115</v>
      </c>
      <c r="E23" s="55">
        <v>75513635.670000002</v>
      </c>
      <c r="F23" s="53"/>
      <c r="G23" s="55">
        <v>84162617.439999998</v>
      </c>
      <c r="K23" s="59">
        <f>$G23/12</f>
        <v>7013551.4533333331</v>
      </c>
      <c r="L23" s="59">
        <f>$G23/12</f>
        <v>7013551.4533333331</v>
      </c>
      <c r="M23" s="59">
        <f>$G23/12</f>
        <v>7013551.4533333331</v>
      </c>
      <c r="N23" s="58">
        <f>SUM(K23:M23)</f>
        <v>21040654.359999999</v>
      </c>
      <c r="O23" s="59">
        <f>$G23/12</f>
        <v>7013551.4533333331</v>
      </c>
      <c r="P23" s="59">
        <f>$G23/12</f>
        <v>7013551.4533333331</v>
      </c>
      <c r="Q23" s="59">
        <f>$G23/12</f>
        <v>7013551.4533333331</v>
      </c>
      <c r="R23" s="58">
        <f>SUM(O23:Q23)</f>
        <v>21040654.359999999</v>
      </c>
      <c r="S23" s="59">
        <f>$G23/12</f>
        <v>7013551.4533333331</v>
      </c>
      <c r="T23" s="59">
        <f>$G23/12</f>
        <v>7013551.4533333331</v>
      </c>
      <c r="U23" s="59">
        <f>$G23/12</f>
        <v>7013551.4533333331</v>
      </c>
      <c r="V23" s="58">
        <f>SUM(S23:U23)</f>
        <v>21040654.359999999</v>
      </c>
      <c r="W23" s="59">
        <f>$G23/12</f>
        <v>7013551.4533333331</v>
      </c>
      <c r="X23" s="59">
        <f>$G23/12</f>
        <v>7013551.4533333331</v>
      </c>
      <c r="Y23" s="59">
        <f>$G23/12</f>
        <v>7013551.4533333331</v>
      </c>
      <c r="Z23" s="58">
        <f>SUM(W23:Y23)</f>
        <v>21040654.359999999</v>
      </c>
    </row>
    <row r="24" spans="1:26" outlineLevel="2" x14ac:dyDescent="0.2">
      <c r="A24" s="63" t="s">
        <v>116</v>
      </c>
      <c r="C24" s="49" t="s">
        <v>117</v>
      </c>
      <c r="E24" s="55">
        <v>7688531.9500000002</v>
      </c>
      <c r="F24" s="53"/>
      <c r="G24" s="55">
        <v>9396114.1119999997</v>
      </c>
      <c r="K24" s="59">
        <f>$G24/12</f>
        <v>783009.50933333335</v>
      </c>
      <c r="L24" s="59">
        <f>$G24/12</f>
        <v>783009.50933333335</v>
      </c>
      <c r="M24" s="59">
        <f>$G24/12</f>
        <v>783009.50933333335</v>
      </c>
      <c r="N24" s="58">
        <f>SUM(K24:M24)</f>
        <v>2349028.5279999999</v>
      </c>
      <c r="O24" s="59">
        <f>$G24/12</f>
        <v>783009.50933333335</v>
      </c>
      <c r="P24" s="59">
        <f>$G24/12</f>
        <v>783009.50933333335</v>
      </c>
      <c r="Q24" s="59">
        <f>$G24/12</f>
        <v>783009.50933333335</v>
      </c>
      <c r="R24" s="58">
        <f>SUM(O24:Q24)</f>
        <v>2349028.5279999999</v>
      </c>
      <c r="S24" s="59">
        <f>$G24/12</f>
        <v>783009.50933333335</v>
      </c>
      <c r="T24" s="59">
        <f>$G24/12</f>
        <v>783009.50933333335</v>
      </c>
      <c r="U24" s="59">
        <f>$G24/12</f>
        <v>783009.50933333335</v>
      </c>
      <c r="V24" s="58">
        <f>SUM(S24:U24)</f>
        <v>2349028.5279999999</v>
      </c>
      <c r="W24" s="59">
        <f>$G24/12</f>
        <v>783009.50933333335</v>
      </c>
      <c r="X24" s="59">
        <f>$G24/12</f>
        <v>783009.50933333335</v>
      </c>
      <c r="Y24" s="59">
        <f>$G24/12</f>
        <v>783009.50933333335</v>
      </c>
      <c r="Z24" s="58">
        <f>SUM(W24:Y24)</f>
        <v>2349028.5279999999</v>
      </c>
    </row>
    <row r="25" spans="1:26" outlineLevel="2" x14ac:dyDescent="0.2">
      <c r="A25" s="63" t="s">
        <v>118</v>
      </c>
      <c r="C25" s="49" t="s">
        <v>119</v>
      </c>
      <c r="E25" s="55">
        <v>16893057.829999998</v>
      </c>
      <c r="F25" s="53"/>
      <c r="G25" s="55">
        <v>21820158.228</v>
      </c>
      <c r="K25" s="59">
        <f>$G25/12</f>
        <v>1818346.5190000001</v>
      </c>
      <c r="L25" s="59">
        <f>$G25/12</f>
        <v>1818346.5190000001</v>
      </c>
      <c r="M25" s="59">
        <f>$G25/12</f>
        <v>1818346.5190000001</v>
      </c>
      <c r="N25" s="58">
        <f>SUM(K25:M25)</f>
        <v>5455039.557</v>
      </c>
      <c r="O25" s="59">
        <f>$G25/12</f>
        <v>1818346.5190000001</v>
      </c>
      <c r="P25" s="59">
        <f>$G25/12</f>
        <v>1818346.5190000001</v>
      </c>
      <c r="Q25" s="59">
        <f>$G25/12</f>
        <v>1818346.5190000001</v>
      </c>
      <c r="R25" s="58">
        <f>SUM(O25:Q25)</f>
        <v>5455039.557</v>
      </c>
      <c r="S25" s="59">
        <f>$G25/12</f>
        <v>1818346.5190000001</v>
      </c>
      <c r="T25" s="59">
        <f>$G25/12</f>
        <v>1818346.5190000001</v>
      </c>
      <c r="U25" s="59">
        <f>$G25/12</f>
        <v>1818346.5190000001</v>
      </c>
      <c r="V25" s="58">
        <f>SUM(S25:U25)</f>
        <v>5455039.557</v>
      </c>
      <c r="W25" s="59">
        <f>$G25/12</f>
        <v>1818346.5190000001</v>
      </c>
      <c r="X25" s="59">
        <f>$G25/12</f>
        <v>1818346.5190000001</v>
      </c>
      <c r="Y25" s="59">
        <f>$G25/12</f>
        <v>1818346.5190000001</v>
      </c>
      <c r="Z25" s="58">
        <f>SUM(W25:Y25)</f>
        <v>5455039.557</v>
      </c>
    </row>
    <row r="26" spans="1:26" outlineLevel="2" x14ac:dyDescent="0.2">
      <c r="A26" s="63" t="s">
        <v>120</v>
      </c>
      <c r="C26" s="49" t="s">
        <v>121</v>
      </c>
      <c r="E26" s="55">
        <v>396903.87</v>
      </c>
      <c r="F26" s="53"/>
      <c r="G26" s="55">
        <v>419579.16</v>
      </c>
      <c r="K26" s="59">
        <f>$G26/12</f>
        <v>34964.93</v>
      </c>
      <c r="L26" s="59">
        <f>$G26/12</f>
        <v>34964.93</v>
      </c>
      <c r="M26" s="59">
        <f>$G26/12</f>
        <v>34964.93</v>
      </c>
      <c r="N26" s="58">
        <f>SUM(K26:M26)</f>
        <v>104894.79000000001</v>
      </c>
      <c r="O26" s="59">
        <f>$G26/12</f>
        <v>34964.93</v>
      </c>
      <c r="P26" s="59">
        <f>$G26/12</f>
        <v>34964.93</v>
      </c>
      <c r="Q26" s="59">
        <f>$G26/12</f>
        <v>34964.93</v>
      </c>
      <c r="R26" s="58">
        <f>SUM(O26:Q26)</f>
        <v>104894.79000000001</v>
      </c>
      <c r="S26" s="59">
        <f>$G26/12</f>
        <v>34964.93</v>
      </c>
      <c r="T26" s="59">
        <f>$G26/12</f>
        <v>34964.93</v>
      </c>
      <c r="U26" s="59">
        <f>$G26/12</f>
        <v>34964.93</v>
      </c>
      <c r="V26" s="58">
        <f>SUM(S26:U26)</f>
        <v>104894.79000000001</v>
      </c>
      <c r="W26" s="59">
        <f>$G26/12</f>
        <v>34964.93</v>
      </c>
      <c r="X26" s="59">
        <f>$G26/12</f>
        <v>34964.93</v>
      </c>
      <c r="Y26" s="59">
        <f>$G26/12</f>
        <v>34964.93</v>
      </c>
      <c r="Z26" s="58">
        <f>SUM(W26:Y26)</f>
        <v>104894.79000000001</v>
      </c>
    </row>
    <row r="27" spans="1:26" outlineLevel="2" x14ac:dyDescent="0.2">
      <c r="A27" s="63" t="s">
        <v>122</v>
      </c>
      <c r="C27" s="49" t="s">
        <v>123</v>
      </c>
      <c r="E27" s="55">
        <v>0</v>
      </c>
      <c r="F27" s="53"/>
      <c r="G27" s="55">
        <v>161175</v>
      </c>
      <c r="K27" s="59">
        <f>$G27/12</f>
        <v>13431.25</v>
      </c>
      <c r="L27" s="59">
        <f>$G27/12</f>
        <v>13431.25</v>
      </c>
      <c r="M27" s="59">
        <f>$G27/12</f>
        <v>13431.25</v>
      </c>
      <c r="N27" s="58">
        <f>SUM(K27:M27)</f>
        <v>40293.75</v>
      </c>
      <c r="O27" s="59">
        <f>$G27/12</f>
        <v>13431.25</v>
      </c>
      <c r="P27" s="59">
        <f>$G27/12</f>
        <v>13431.25</v>
      </c>
      <c r="Q27" s="59">
        <f>$G27/12</f>
        <v>13431.25</v>
      </c>
      <c r="R27" s="58">
        <f>SUM(O27:Q27)</f>
        <v>40293.75</v>
      </c>
      <c r="S27" s="59">
        <f>$G27/12</f>
        <v>13431.25</v>
      </c>
      <c r="T27" s="59">
        <f>$G27/12</f>
        <v>13431.25</v>
      </c>
      <c r="U27" s="59">
        <f>$G27/12</f>
        <v>13431.25</v>
      </c>
      <c r="V27" s="58">
        <f>SUM(S27:U27)</f>
        <v>40293.75</v>
      </c>
      <c r="W27" s="59">
        <f>$G27/12</f>
        <v>13431.25</v>
      </c>
      <c r="X27" s="59">
        <f>$G27/12</f>
        <v>13431.25</v>
      </c>
      <c r="Y27" s="59">
        <f>$G27/12</f>
        <v>13431.25</v>
      </c>
      <c r="Z27" s="58">
        <f>SUM(W27:Y27)</f>
        <v>40293.75</v>
      </c>
    </row>
    <row r="28" spans="1:26" outlineLevel="2" x14ac:dyDescent="0.2">
      <c r="A28" s="63" t="s">
        <v>124</v>
      </c>
      <c r="C28" s="49" t="s">
        <v>125</v>
      </c>
      <c r="E28" s="55">
        <v>20521007.039999999</v>
      </c>
      <c r="F28" s="53"/>
      <c r="G28" s="55">
        <v>22707916.774</v>
      </c>
      <c r="K28" s="59">
        <f>$G28/12</f>
        <v>1892326.3978333334</v>
      </c>
      <c r="L28" s="59">
        <f>$G28/12</f>
        <v>1892326.3978333334</v>
      </c>
      <c r="M28" s="59">
        <f>$G28/12</f>
        <v>1892326.3978333334</v>
      </c>
      <c r="N28" s="58">
        <f>SUM(K28:M28)</f>
        <v>5676979.1935000001</v>
      </c>
      <c r="O28" s="59">
        <f>$G28/12</f>
        <v>1892326.3978333334</v>
      </c>
      <c r="P28" s="59">
        <f>$G28/12</f>
        <v>1892326.3978333334</v>
      </c>
      <c r="Q28" s="59">
        <f>$G28/12</f>
        <v>1892326.3978333334</v>
      </c>
      <c r="R28" s="58">
        <f>SUM(O28:Q28)</f>
        <v>5676979.1935000001</v>
      </c>
      <c r="S28" s="59">
        <f>$G28/12</f>
        <v>1892326.3978333334</v>
      </c>
      <c r="T28" s="59">
        <f>$G28/12</f>
        <v>1892326.3978333334</v>
      </c>
      <c r="U28" s="59">
        <f>$G28/12</f>
        <v>1892326.3978333334</v>
      </c>
      <c r="V28" s="58">
        <f>SUM(S28:U28)</f>
        <v>5676979.1935000001</v>
      </c>
      <c r="W28" s="59">
        <f>$G28/12</f>
        <v>1892326.3978333334</v>
      </c>
      <c r="X28" s="59">
        <f>$G28/12</f>
        <v>1892326.3978333334</v>
      </c>
      <c r="Y28" s="59">
        <f>$G28/12</f>
        <v>1892326.3978333334</v>
      </c>
      <c r="Z28" s="58">
        <f>SUM(W28:Y28)</f>
        <v>5676979.1935000001</v>
      </c>
    </row>
    <row r="29" spans="1:26" outlineLevel="2" x14ac:dyDescent="0.2">
      <c r="A29" s="63"/>
      <c r="C29" s="62"/>
      <c r="D29" s="61"/>
      <c r="E29" s="60"/>
      <c r="F29" s="53"/>
      <c r="G29" s="60"/>
      <c r="K29" s="59">
        <f>$G29/12</f>
        <v>0</v>
      </c>
      <c r="L29" s="59">
        <f>$G29/12</f>
        <v>0</v>
      </c>
      <c r="M29" s="59">
        <f>$G29/12</f>
        <v>0</v>
      </c>
      <c r="N29" s="58">
        <f>SUM(K29:M29)</f>
        <v>0</v>
      </c>
      <c r="O29" s="59">
        <f>$G29/12</f>
        <v>0</v>
      </c>
      <c r="P29" s="59">
        <f>$G29/12</f>
        <v>0</v>
      </c>
      <c r="Q29" s="59">
        <f>$G29/12</f>
        <v>0</v>
      </c>
      <c r="R29" s="58">
        <f>SUM(O29:Q29)</f>
        <v>0</v>
      </c>
      <c r="S29" s="59">
        <f>$G29/12</f>
        <v>0</v>
      </c>
      <c r="T29" s="59">
        <f>$G29/12</f>
        <v>0</v>
      </c>
      <c r="U29" s="59">
        <f>$G29/12</f>
        <v>0</v>
      </c>
      <c r="V29" s="58">
        <f>SUM(S29:U29)</f>
        <v>0</v>
      </c>
      <c r="W29" s="59">
        <f>$G29/12</f>
        <v>0</v>
      </c>
      <c r="X29" s="59">
        <f>$G29/12</f>
        <v>0</v>
      </c>
      <c r="Y29" s="59">
        <f>$G29/12</f>
        <v>0</v>
      </c>
      <c r="Z29" s="58">
        <f>SUM(W29:Y29)</f>
        <v>0</v>
      </c>
    </row>
    <row r="30" spans="1:26" outlineLevel="1" x14ac:dyDescent="0.2">
      <c r="A30" s="57"/>
      <c r="C30" s="49" t="s">
        <v>100</v>
      </c>
      <c r="E30" s="55">
        <v>121013136.36000001</v>
      </c>
      <c r="F30" s="53"/>
      <c r="G30" s="55">
        <v>138667560.71399999</v>
      </c>
      <c r="K30" s="65">
        <f>SUM(K23:K29)</f>
        <v>11555630.059499998</v>
      </c>
      <c r="L30" s="65">
        <f>SUM(L23:L29)</f>
        <v>11555630.059499998</v>
      </c>
      <c r="M30" s="65">
        <f>SUM(M23:M29)</f>
        <v>11555630.059499998</v>
      </c>
      <c r="N30" s="65">
        <f>SUM(K30:M30)</f>
        <v>34666890.178499997</v>
      </c>
      <c r="O30" s="65">
        <f>SUM(O23:O29)</f>
        <v>11555630.059499998</v>
      </c>
      <c r="P30" s="65">
        <f>SUM(P23:P29)</f>
        <v>11555630.059499998</v>
      </c>
      <c r="Q30" s="65">
        <f>SUM(Q23:Q29)</f>
        <v>11555630.059499998</v>
      </c>
      <c r="R30" s="65">
        <f>SUM(O30:Q30)</f>
        <v>34666890.178499997</v>
      </c>
      <c r="S30" s="65">
        <f>SUM(S23:S29)</f>
        <v>11555630.059499998</v>
      </c>
      <c r="T30" s="65">
        <f>SUM(T23:T29)</f>
        <v>11555630.059499998</v>
      </c>
      <c r="U30" s="65">
        <f>SUM(U23:U29)</f>
        <v>11555630.059499998</v>
      </c>
      <c r="V30" s="65">
        <f>SUM(S30:U30)</f>
        <v>34666890.178499997</v>
      </c>
      <c r="W30" s="65">
        <f>SUM(W23:W29)</f>
        <v>11555630.059499998</v>
      </c>
      <c r="X30" s="65">
        <f>SUM(X23:X29)</f>
        <v>11555630.059499998</v>
      </c>
      <c r="Y30" s="65">
        <f>SUM(Y23:Y29)</f>
        <v>11555630.059499998</v>
      </c>
      <c r="Z30" s="65">
        <f>SUM(W30:Y30)</f>
        <v>34666890.178499997</v>
      </c>
    </row>
    <row r="31" spans="1:26" outlineLevel="1" x14ac:dyDescent="0.2">
      <c r="A31" s="57"/>
      <c r="E31" s="55"/>
      <c r="F31" s="53"/>
      <c r="G31" s="55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outlineLevel="1" x14ac:dyDescent="0.2">
      <c r="A32" s="57"/>
      <c r="B32" s="64" t="s">
        <v>99</v>
      </c>
      <c r="C32" s="71"/>
      <c r="E32" s="55"/>
      <c r="F32" s="53"/>
      <c r="G32" s="55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outlineLevel="1" x14ac:dyDescent="0.2">
      <c r="A33" s="57"/>
      <c r="B33" s="64"/>
      <c r="C33" s="71"/>
      <c r="E33" s="55"/>
      <c r="F33" s="53"/>
      <c r="G33" s="55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idden="1" outlineLevel="2" x14ac:dyDescent="0.2">
      <c r="A34" s="63" t="s">
        <v>126</v>
      </c>
      <c r="C34" s="49" t="s">
        <v>113</v>
      </c>
      <c r="E34" s="55"/>
      <c r="F34" s="53"/>
      <c r="G34" s="55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outlineLevel="2" x14ac:dyDescent="0.2">
      <c r="A35" s="63" t="s">
        <v>127</v>
      </c>
      <c r="C35" s="49" t="s">
        <v>128</v>
      </c>
      <c r="E35" s="55">
        <v>4012394.28</v>
      </c>
      <c r="F35" s="53"/>
      <c r="G35" s="55">
        <v>4823405.6399999997</v>
      </c>
      <c r="K35" s="59">
        <f>$G35/12</f>
        <v>401950.47</v>
      </c>
      <c r="L35" s="59">
        <f>$G35/12</f>
        <v>401950.47</v>
      </c>
      <c r="M35" s="59">
        <f>$G35/12</f>
        <v>401950.47</v>
      </c>
      <c r="N35" s="58">
        <f>SUM(K35:M35)</f>
        <v>1205851.4099999999</v>
      </c>
      <c r="O35" s="59">
        <f>$G35/12</f>
        <v>401950.47</v>
      </c>
      <c r="P35" s="59">
        <f>$G35/12</f>
        <v>401950.47</v>
      </c>
      <c r="Q35" s="59">
        <f>$G35/12</f>
        <v>401950.47</v>
      </c>
      <c r="R35" s="58">
        <f>SUM(O35:Q35)</f>
        <v>1205851.4099999999</v>
      </c>
      <c r="S35" s="59">
        <f>$G35/12</f>
        <v>401950.47</v>
      </c>
      <c r="T35" s="59">
        <f>$G35/12</f>
        <v>401950.47</v>
      </c>
      <c r="U35" s="59">
        <f>$G35/12</f>
        <v>401950.47</v>
      </c>
      <c r="V35" s="58">
        <f>SUM(S35:U35)</f>
        <v>1205851.4099999999</v>
      </c>
      <c r="W35" s="59">
        <f>$G35/12</f>
        <v>401950.47</v>
      </c>
      <c r="X35" s="59">
        <f>$G35/12</f>
        <v>401950.47</v>
      </c>
      <c r="Y35" s="59">
        <f>$G35/12</f>
        <v>401950.47</v>
      </c>
      <c r="Z35" s="58">
        <f>SUM(W35:Y35)</f>
        <v>1205851.4099999999</v>
      </c>
    </row>
    <row r="36" spans="1:26" outlineLevel="2" x14ac:dyDescent="0.2">
      <c r="A36" s="63" t="s">
        <v>129</v>
      </c>
      <c r="C36" s="49" t="s">
        <v>130</v>
      </c>
      <c r="E36" s="55">
        <v>5973181.0800000001</v>
      </c>
      <c r="F36" s="53"/>
      <c r="G36" s="55">
        <v>6542764.4692499898</v>
      </c>
      <c r="K36" s="59">
        <f>$G36/12</f>
        <v>545230.37243749911</v>
      </c>
      <c r="L36" s="59">
        <f>$G36/12</f>
        <v>545230.37243749911</v>
      </c>
      <c r="M36" s="59">
        <f>$G36/12</f>
        <v>545230.37243749911</v>
      </c>
      <c r="N36" s="58">
        <f>SUM(K36:M36)</f>
        <v>1635691.1173124975</v>
      </c>
      <c r="O36" s="59">
        <f>$G36/12</f>
        <v>545230.37243749911</v>
      </c>
      <c r="P36" s="59">
        <f>$G36/12</f>
        <v>545230.37243749911</v>
      </c>
      <c r="Q36" s="59">
        <f>$G36/12</f>
        <v>545230.37243749911</v>
      </c>
      <c r="R36" s="58">
        <f>SUM(O36:Q36)</f>
        <v>1635691.1173124975</v>
      </c>
      <c r="S36" s="59">
        <f>$G36/12</f>
        <v>545230.37243749911</v>
      </c>
      <c r="T36" s="59">
        <f>$G36/12</f>
        <v>545230.37243749911</v>
      </c>
      <c r="U36" s="59">
        <f>$G36/12</f>
        <v>545230.37243749911</v>
      </c>
      <c r="V36" s="58">
        <f>SUM(S36:U36)</f>
        <v>1635691.1173124975</v>
      </c>
      <c r="W36" s="59">
        <f>$G36/12</f>
        <v>545230.37243749911</v>
      </c>
      <c r="X36" s="59">
        <f>$G36/12</f>
        <v>545230.37243749911</v>
      </c>
      <c r="Y36" s="59">
        <f>$G36/12</f>
        <v>545230.37243749911</v>
      </c>
      <c r="Z36" s="58">
        <f>SUM(W36:Y36)</f>
        <v>1635691.1173124975</v>
      </c>
    </row>
    <row r="37" spans="1:26" outlineLevel="2" x14ac:dyDescent="0.2">
      <c r="A37" s="63" t="s">
        <v>131</v>
      </c>
      <c r="C37" s="49" t="s">
        <v>132</v>
      </c>
      <c r="E37" s="55">
        <v>500000.04</v>
      </c>
      <c r="F37" s="53"/>
      <c r="G37" s="55">
        <v>1200000</v>
      </c>
      <c r="K37" s="59">
        <f>$G37/12</f>
        <v>100000</v>
      </c>
      <c r="L37" s="59">
        <f>$G37/12</f>
        <v>100000</v>
      </c>
      <c r="M37" s="59">
        <f>$G37/12</f>
        <v>100000</v>
      </c>
      <c r="N37" s="58">
        <f>SUM(K37:M37)</f>
        <v>300000</v>
      </c>
      <c r="O37" s="59">
        <f>$G37/12</f>
        <v>100000</v>
      </c>
      <c r="P37" s="59">
        <f>$G37/12</f>
        <v>100000</v>
      </c>
      <c r="Q37" s="59">
        <f>$G37/12</f>
        <v>100000</v>
      </c>
      <c r="R37" s="58">
        <f>SUM(O37:Q37)</f>
        <v>300000</v>
      </c>
      <c r="S37" s="59">
        <f>$G37/12</f>
        <v>100000</v>
      </c>
      <c r="T37" s="59">
        <f>$G37/12</f>
        <v>100000</v>
      </c>
      <c r="U37" s="59">
        <f>$G37/12</f>
        <v>100000</v>
      </c>
      <c r="V37" s="58">
        <f>SUM(S37:U37)</f>
        <v>300000</v>
      </c>
      <c r="W37" s="59">
        <f>$G37/12</f>
        <v>100000</v>
      </c>
      <c r="X37" s="59">
        <f>$G37/12</f>
        <v>100000</v>
      </c>
      <c r="Y37" s="59">
        <f>$G37/12</f>
        <v>100000</v>
      </c>
      <c r="Z37" s="58">
        <f>SUM(W37:Y37)</f>
        <v>300000</v>
      </c>
    </row>
    <row r="38" spans="1:26" outlineLevel="2" x14ac:dyDescent="0.2">
      <c r="A38" s="63" t="s">
        <v>133</v>
      </c>
      <c r="C38" s="49" t="s">
        <v>134</v>
      </c>
      <c r="E38" s="55">
        <v>999999.96</v>
      </c>
      <c r="F38" s="53"/>
      <c r="G38" s="55">
        <v>850000</v>
      </c>
      <c r="K38" s="59">
        <f>$G38/12</f>
        <v>70833.333333333328</v>
      </c>
      <c r="L38" s="59">
        <f>$G38/12</f>
        <v>70833.333333333328</v>
      </c>
      <c r="M38" s="59">
        <f>$G38/12</f>
        <v>70833.333333333328</v>
      </c>
      <c r="N38" s="58">
        <f>SUM(K38:M38)</f>
        <v>212500</v>
      </c>
      <c r="O38" s="59">
        <f>$G38/12</f>
        <v>70833.333333333328</v>
      </c>
      <c r="P38" s="59">
        <f>$G38/12</f>
        <v>70833.333333333328</v>
      </c>
      <c r="Q38" s="59">
        <f>$G38/12</f>
        <v>70833.333333333328</v>
      </c>
      <c r="R38" s="58">
        <f>SUM(O38:Q38)</f>
        <v>212500</v>
      </c>
      <c r="S38" s="59">
        <f>$G38/12</f>
        <v>70833.333333333328</v>
      </c>
      <c r="T38" s="59">
        <f>$G38/12</f>
        <v>70833.333333333328</v>
      </c>
      <c r="U38" s="59">
        <f>$G38/12</f>
        <v>70833.333333333328</v>
      </c>
      <c r="V38" s="58">
        <f>SUM(S38:U38)</f>
        <v>212500</v>
      </c>
      <c r="W38" s="59">
        <f>$G38/12</f>
        <v>70833.333333333328</v>
      </c>
      <c r="X38" s="59">
        <f>$G38/12</f>
        <v>70833.333333333328</v>
      </c>
      <c r="Y38" s="59">
        <f>$G38/12</f>
        <v>70833.333333333328</v>
      </c>
      <c r="Z38" s="58">
        <f>SUM(W38:Y38)</f>
        <v>212500</v>
      </c>
    </row>
    <row r="39" spans="1:26" outlineLevel="2" x14ac:dyDescent="0.2">
      <c r="A39" s="63" t="s">
        <v>135</v>
      </c>
      <c r="C39" s="49" t="s">
        <v>136</v>
      </c>
      <c r="E39" s="55">
        <v>677629.68</v>
      </c>
      <c r="F39" s="53"/>
      <c r="G39" s="55">
        <v>1372412.35</v>
      </c>
      <c r="K39" s="59">
        <f>$G39/12</f>
        <v>114367.69583333335</v>
      </c>
      <c r="L39" s="59">
        <f>$G39/12</f>
        <v>114367.69583333335</v>
      </c>
      <c r="M39" s="59">
        <f>$G39/12</f>
        <v>114367.69583333335</v>
      </c>
      <c r="N39" s="58">
        <f>SUM(K39:M39)</f>
        <v>343103.08750000002</v>
      </c>
      <c r="O39" s="59">
        <f>$G39/12</f>
        <v>114367.69583333335</v>
      </c>
      <c r="P39" s="59">
        <f>$G39/12</f>
        <v>114367.69583333335</v>
      </c>
      <c r="Q39" s="59">
        <f>$G39/12</f>
        <v>114367.69583333335</v>
      </c>
      <c r="R39" s="58">
        <f>SUM(O39:Q39)</f>
        <v>343103.08750000002</v>
      </c>
      <c r="S39" s="59">
        <f>$G39/12</f>
        <v>114367.69583333335</v>
      </c>
      <c r="T39" s="59">
        <f>$G39/12</f>
        <v>114367.69583333335</v>
      </c>
      <c r="U39" s="59">
        <f>$G39/12</f>
        <v>114367.69583333335</v>
      </c>
      <c r="V39" s="58">
        <f>SUM(S39:U39)</f>
        <v>343103.08750000002</v>
      </c>
      <c r="W39" s="59">
        <f>$G39/12</f>
        <v>114367.69583333335</v>
      </c>
      <c r="X39" s="59">
        <f>$G39/12</f>
        <v>114367.69583333335</v>
      </c>
      <c r="Y39" s="59">
        <f>$G39/12</f>
        <v>114367.69583333335</v>
      </c>
      <c r="Z39" s="58">
        <f>SUM(W39:Y39)</f>
        <v>343103.08750000002</v>
      </c>
    </row>
    <row r="40" spans="1:26" outlineLevel="2" x14ac:dyDescent="0.2">
      <c r="A40" s="63" t="s">
        <v>137</v>
      </c>
      <c r="C40" s="49" t="s">
        <v>138</v>
      </c>
      <c r="E40" s="55">
        <v>0</v>
      </c>
      <c r="F40" s="53"/>
      <c r="G40" s="55">
        <v>469016.43</v>
      </c>
      <c r="K40" s="59">
        <f>$G40/12</f>
        <v>39084.702499999999</v>
      </c>
      <c r="L40" s="59">
        <f>$G40/12</f>
        <v>39084.702499999999</v>
      </c>
      <c r="M40" s="59">
        <f>$G40/12</f>
        <v>39084.702499999999</v>
      </c>
      <c r="N40" s="58">
        <f>SUM(K40:M40)</f>
        <v>117254.1075</v>
      </c>
      <c r="O40" s="59">
        <f>$G40/12</f>
        <v>39084.702499999999</v>
      </c>
      <c r="P40" s="59">
        <f>$G40/12</f>
        <v>39084.702499999999</v>
      </c>
      <c r="Q40" s="59">
        <f>$G40/12</f>
        <v>39084.702499999999</v>
      </c>
      <c r="R40" s="58">
        <f>SUM(O40:Q40)</f>
        <v>117254.1075</v>
      </c>
      <c r="S40" s="59">
        <f>$G40/12</f>
        <v>39084.702499999999</v>
      </c>
      <c r="T40" s="59">
        <f>$G40/12</f>
        <v>39084.702499999999</v>
      </c>
      <c r="U40" s="59">
        <f>$G40/12</f>
        <v>39084.702499999999</v>
      </c>
      <c r="V40" s="58">
        <f>SUM(S40:U40)</f>
        <v>117254.1075</v>
      </c>
      <c r="W40" s="59">
        <f>$G40/12</f>
        <v>39084.702499999999</v>
      </c>
      <c r="X40" s="59">
        <f>$G40/12</f>
        <v>39084.702499999999</v>
      </c>
      <c r="Y40" s="59">
        <f>$G40/12</f>
        <v>39084.702499999999</v>
      </c>
      <c r="Z40" s="58">
        <f>SUM(W40:Y40)</f>
        <v>117254.1075</v>
      </c>
    </row>
    <row r="41" spans="1:26" outlineLevel="2" x14ac:dyDescent="0.2">
      <c r="A41" s="63"/>
      <c r="C41" s="62"/>
      <c r="D41" s="61"/>
      <c r="E41" s="60"/>
      <c r="F41" s="53"/>
      <c r="G41" s="60"/>
      <c r="K41" s="59">
        <f>$G41/12</f>
        <v>0</v>
      </c>
      <c r="L41" s="59">
        <f>$G41/12</f>
        <v>0</v>
      </c>
      <c r="M41" s="59">
        <f>$G41/12</f>
        <v>0</v>
      </c>
      <c r="N41" s="58">
        <f>SUM(K41:M41)</f>
        <v>0</v>
      </c>
      <c r="O41" s="59">
        <f>$G41/12</f>
        <v>0</v>
      </c>
      <c r="P41" s="59">
        <f>$G41/12</f>
        <v>0</v>
      </c>
      <c r="Q41" s="59">
        <f>$G41/12</f>
        <v>0</v>
      </c>
      <c r="R41" s="58">
        <f>SUM(O41:Q41)</f>
        <v>0</v>
      </c>
      <c r="S41" s="59">
        <f>$G41/12</f>
        <v>0</v>
      </c>
      <c r="T41" s="59">
        <f>$G41/12</f>
        <v>0</v>
      </c>
      <c r="U41" s="59">
        <f>$G41/12</f>
        <v>0</v>
      </c>
      <c r="V41" s="58">
        <f>SUM(S41:U41)</f>
        <v>0</v>
      </c>
      <c r="W41" s="59">
        <f>$G41/12</f>
        <v>0</v>
      </c>
      <c r="X41" s="59">
        <f>$G41/12</f>
        <v>0</v>
      </c>
      <c r="Y41" s="59">
        <f>$G41/12</f>
        <v>0</v>
      </c>
      <c r="Z41" s="58">
        <f>SUM(W41:Y41)</f>
        <v>0</v>
      </c>
    </row>
    <row r="42" spans="1:26" outlineLevel="1" x14ac:dyDescent="0.2">
      <c r="A42" s="57"/>
      <c r="C42" s="49" t="s">
        <v>98</v>
      </c>
      <c r="E42" s="53">
        <v>12163205.039999999</v>
      </c>
      <c r="F42" s="53"/>
      <c r="G42" s="53">
        <v>15257598.88924999</v>
      </c>
      <c r="K42" s="65">
        <f>SUM(K35:K41)</f>
        <v>1271466.5741041657</v>
      </c>
      <c r="L42" s="65">
        <f>SUM(L35:L41)</f>
        <v>1271466.5741041657</v>
      </c>
      <c r="M42" s="65">
        <f>SUM(M35:M41)</f>
        <v>1271466.5741041657</v>
      </c>
      <c r="N42" s="65">
        <f>SUM(K42:M42)</f>
        <v>3814399.722312497</v>
      </c>
      <c r="O42" s="65">
        <f>SUM(O35:O41)</f>
        <v>1271466.5741041657</v>
      </c>
      <c r="P42" s="65">
        <f>SUM(P35:P41)</f>
        <v>1271466.5741041657</v>
      </c>
      <c r="Q42" s="65">
        <f>SUM(Q35:Q41)</f>
        <v>1271466.5741041657</v>
      </c>
      <c r="R42" s="65">
        <f>SUM(O42:Q42)</f>
        <v>3814399.722312497</v>
      </c>
      <c r="S42" s="65">
        <f>SUM(S35:S41)</f>
        <v>1271466.5741041657</v>
      </c>
      <c r="T42" s="65">
        <f>SUM(T35:T41)</f>
        <v>1271466.5741041657</v>
      </c>
      <c r="U42" s="65">
        <f>SUM(U35:U41)</f>
        <v>1271466.5741041657</v>
      </c>
      <c r="V42" s="65">
        <f>SUM(S42:U42)</f>
        <v>3814399.722312497</v>
      </c>
      <c r="W42" s="65">
        <f>SUM(W35:W41)</f>
        <v>1271466.5741041657</v>
      </c>
      <c r="X42" s="65">
        <f>SUM(X35:X41)</f>
        <v>1271466.5741041657</v>
      </c>
      <c r="Y42" s="65">
        <f>SUM(Y35:Y41)</f>
        <v>1271466.5741041657</v>
      </c>
      <c r="Z42" s="65">
        <f>SUM(W42:Y42)</f>
        <v>3814399.722312497</v>
      </c>
    </row>
    <row r="43" spans="1:26" outlineLevel="1" x14ac:dyDescent="0.2">
      <c r="A43" s="57"/>
      <c r="E43" s="55"/>
      <c r="F43" s="53"/>
      <c r="G43" s="55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outlineLevel="1" x14ac:dyDescent="0.2">
      <c r="A44" s="57"/>
      <c r="B44" s="64" t="s">
        <v>97</v>
      </c>
      <c r="E44" s="55"/>
      <c r="F44" s="53"/>
      <c r="G44" s="55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outlineLevel="1" x14ac:dyDescent="0.2">
      <c r="A45" s="57"/>
      <c r="B45" s="64"/>
      <c r="E45" s="55"/>
      <c r="F45" s="53"/>
      <c r="G45" s="55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idden="1" outlineLevel="2" x14ac:dyDescent="0.2">
      <c r="A46" s="63" t="s">
        <v>139</v>
      </c>
      <c r="C46" s="49" t="s">
        <v>113</v>
      </c>
      <c r="E46" s="55"/>
      <c r="F46" s="53"/>
      <c r="G46" s="55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outlineLevel="2" x14ac:dyDescent="0.2">
      <c r="A47" s="63" t="s">
        <v>140</v>
      </c>
      <c r="C47" s="49" t="s">
        <v>141</v>
      </c>
      <c r="E47" s="55">
        <v>3849599.88</v>
      </c>
      <c r="F47" s="53"/>
      <c r="G47" s="55">
        <v>4887200</v>
      </c>
      <c r="K47" s="59">
        <f>$G47/12</f>
        <v>407266.66666666669</v>
      </c>
      <c r="L47" s="59">
        <f>$G47/12</f>
        <v>407266.66666666669</v>
      </c>
      <c r="M47" s="59">
        <f>$G47/12</f>
        <v>407266.66666666669</v>
      </c>
      <c r="N47" s="58">
        <f>SUM(K47:M47)</f>
        <v>1221800</v>
      </c>
      <c r="O47" s="59">
        <f>$G47/12</f>
        <v>407266.66666666669</v>
      </c>
      <c r="P47" s="59">
        <f>$G47/12</f>
        <v>407266.66666666669</v>
      </c>
      <c r="Q47" s="59">
        <f>$G47/12</f>
        <v>407266.66666666669</v>
      </c>
      <c r="R47" s="58">
        <f>SUM(O47:Q47)</f>
        <v>1221800</v>
      </c>
      <c r="S47" s="59">
        <f>$G47/12</f>
        <v>407266.66666666669</v>
      </c>
      <c r="T47" s="59">
        <f>$G47/12</f>
        <v>407266.66666666669</v>
      </c>
      <c r="U47" s="59">
        <f>$G47/12</f>
        <v>407266.66666666669</v>
      </c>
      <c r="V47" s="58">
        <f>SUM(S47:U47)</f>
        <v>1221800</v>
      </c>
      <c r="W47" s="59">
        <f>$G47/12</f>
        <v>407266.66666666669</v>
      </c>
      <c r="X47" s="59">
        <f>$G47/12</f>
        <v>407266.66666666669</v>
      </c>
      <c r="Y47" s="59">
        <f>$G47/12</f>
        <v>407266.66666666669</v>
      </c>
      <c r="Z47" s="58">
        <f>SUM(W47:Y47)</f>
        <v>1221800</v>
      </c>
    </row>
    <row r="48" spans="1:26" outlineLevel="2" x14ac:dyDescent="0.2">
      <c r="A48" s="63"/>
      <c r="C48" s="62"/>
      <c r="D48" s="61"/>
      <c r="E48" s="60"/>
      <c r="F48" s="53"/>
      <c r="G48" s="60"/>
      <c r="K48" s="59">
        <f>$G48/12</f>
        <v>0</v>
      </c>
      <c r="L48" s="59">
        <f>$G48/12</f>
        <v>0</v>
      </c>
      <c r="M48" s="59">
        <f>$G48/12</f>
        <v>0</v>
      </c>
      <c r="N48" s="58">
        <f>SUM(K48:M48)</f>
        <v>0</v>
      </c>
      <c r="O48" s="59">
        <f>$G48/12</f>
        <v>0</v>
      </c>
      <c r="P48" s="59">
        <f>$G48/12</f>
        <v>0</v>
      </c>
      <c r="Q48" s="59">
        <f>$G48/12</f>
        <v>0</v>
      </c>
      <c r="R48" s="58">
        <f>SUM(O48:Q48)</f>
        <v>0</v>
      </c>
      <c r="S48" s="59">
        <f>$G48/12</f>
        <v>0</v>
      </c>
      <c r="T48" s="59">
        <f>$G48/12</f>
        <v>0</v>
      </c>
      <c r="U48" s="59">
        <f>$G48/12</f>
        <v>0</v>
      </c>
      <c r="V48" s="58">
        <f>SUM(S48:U48)</f>
        <v>0</v>
      </c>
      <c r="W48" s="59">
        <f>$G48/12</f>
        <v>0</v>
      </c>
      <c r="X48" s="59">
        <f>$G48/12</f>
        <v>0</v>
      </c>
      <c r="Y48" s="59">
        <f>$G48/12</f>
        <v>0</v>
      </c>
      <c r="Z48" s="58">
        <f>SUM(W48:Y48)</f>
        <v>0</v>
      </c>
    </row>
    <row r="49" spans="1:26" outlineLevel="1" x14ac:dyDescent="0.2">
      <c r="A49" s="57"/>
      <c r="C49" s="49" t="s">
        <v>96</v>
      </c>
      <c r="E49" s="53">
        <v>3849599.88</v>
      </c>
      <c r="F49" s="53"/>
      <c r="G49" s="53">
        <v>4887200</v>
      </c>
      <c r="K49" s="65">
        <f>SUM(K45:K48)</f>
        <v>407266.66666666669</v>
      </c>
      <c r="L49" s="65">
        <f>SUM(L45:L48)</f>
        <v>407266.66666666669</v>
      </c>
      <c r="M49" s="65">
        <f>SUM(M45:M48)</f>
        <v>407266.66666666669</v>
      </c>
      <c r="N49" s="65">
        <f>SUM(K49:M49)</f>
        <v>1221800</v>
      </c>
      <c r="O49" s="65">
        <f>SUM(O45:O48)</f>
        <v>407266.66666666669</v>
      </c>
      <c r="P49" s="65">
        <f>SUM(P45:P48)</f>
        <v>407266.66666666669</v>
      </c>
      <c r="Q49" s="65">
        <f>SUM(Q45:Q48)</f>
        <v>407266.66666666669</v>
      </c>
      <c r="R49" s="65">
        <f>SUM(O49:Q49)</f>
        <v>1221800</v>
      </c>
      <c r="S49" s="65">
        <f>SUM(S45:S48)</f>
        <v>407266.66666666669</v>
      </c>
      <c r="T49" s="65">
        <f>SUM(T45:T48)</f>
        <v>407266.66666666669</v>
      </c>
      <c r="U49" s="65">
        <f>SUM(U45:U48)</f>
        <v>407266.66666666669</v>
      </c>
      <c r="V49" s="65">
        <f>SUM(S49:U49)</f>
        <v>1221800</v>
      </c>
      <c r="W49" s="65">
        <f>SUM(W45:W48)</f>
        <v>407266.66666666669</v>
      </c>
      <c r="X49" s="65">
        <f>SUM(X45:X48)</f>
        <v>407266.66666666669</v>
      </c>
      <c r="Y49" s="65">
        <f>SUM(Y45:Y48)</f>
        <v>407266.66666666669</v>
      </c>
      <c r="Z49" s="65">
        <f>SUM(W49:Y49)</f>
        <v>1221800</v>
      </c>
    </row>
    <row r="50" spans="1:26" outlineLevel="1" x14ac:dyDescent="0.2">
      <c r="A50" s="57"/>
      <c r="E50" s="55"/>
      <c r="F50" s="53"/>
      <c r="G50" s="55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outlineLevel="1" x14ac:dyDescent="0.2">
      <c r="A51" s="57"/>
      <c r="B51" s="64" t="s">
        <v>95</v>
      </c>
      <c r="E51" s="55"/>
      <c r="F51" s="53"/>
      <c r="G51" s="55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outlineLevel="2" x14ac:dyDescent="0.2">
      <c r="A52" s="57"/>
      <c r="B52" s="64"/>
      <c r="E52" s="55"/>
      <c r="F52" s="53"/>
      <c r="G52" s="55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idden="1" outlineLevel="2" x14ac:dyDescent="0.2">
      <c r="A53" s="63" t="s">
        <v>142</v>
      </c>
      <c r="C53" s="49" t="s">
        <v>113</v>
      </c>
      <c r="E53" s="55"/>
      <c r="F53" s="53"/>
      <c r="G53" s="55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outlineLevel="2" x14ac:dyDescent="0.2">
      <c r="A54" s="63" t="s">
        <v>143</v>
      </c>
      <c r="C54" s="49" t="s">
        <v>144</v>
      </c>
      <c r="E54" s="55">
        <v>1830429.03</v>
      </c>
      <c r="F54" s="53"/>
      <c r="G54" s="55">
        <v>2544000</v>
      </c>
      <c r="K54" s="59">
        <f>$G54/12</f>
        <v>212000</v>
      </c>
      <c r="L54" s="59">
        <f>$G54/12</f>
        <v>212000</v>
      </c>
      <c r="M54" s="59">
        <f>$G54/12</f>
        <v>212000</v>
      </c>
      <c r="N54" s="58">
        <f>SUM(K54:M54)</f>
        <v>636000</v>
      </c>
      <c r="O54" s="59">
        <f>$G54/12</f>
        <v>212000</v>
      </c>
      <c r="P54" s="59">
        <f>$G54/12</f>
        <v>212000</v>
      </c>
      <c r="Q54" s="59">
        <f>$G54/12</f>
        <v>212000</v>
      </c>
      <c r="R54" s="58">
        <f>SUM(O54:Q54)</f>
        <v>636000</v>
      </c>
      <c r="S54" s="59">
        <f>$G54/12</f>
        <v>212000</v>
      </c>
      <c r="T54" s="59">
        <f>$G54/12</f>
        <v>212000</v>
      </c>
      <c r="U54" s="59">
        <f>$G54/12</f>
        <v>212000</v>
      </c>
      <c r="V54" s="58">
        <f>SUM(S54:U54)</f>
        <v>636000</v>
      </c>
      <c r="W54" s="59">
        <f>$G54/12</f>
        <v>212000</v>
      </c>
      <c r="X54" s="59">
        <f>$G54/12</f>
        <v>212000</v>
      </c>
      <c r="Y54" s="59">
        <f>$G54/12</f>
        <v>212000</v>
      </c>
      <c r="Z54" s="58">
        <f>SUM(W54:Y54)</f>
        <v>636000</v>
      </c>
    </row>
    <row r="55" spans="1:26" outlineLevel="2" x14ac:dyDescent="0.2">
      <c r="A55" s="57"/>
      <c r="C55" s="62"/>
      <c r="D55" s="61"/>
      <c r="E55" s="60"/>
      <c r="F55" s="53"/>
      <c r="G55" s="60"/>
      <c r="K55" s="59">
        <f>$G55/12</f>
        <v>0</v>
      </c>
      <c r="L55" s="59">
        <f>$G55/12</f>
        <v>0</v>
      </c>
      <c r="M55" s="59">
        <f>$G55/12</f>
        <v>0</v>
      </c>
      <c r="N55" s="58">
        <f>SUM(K55:M55)</f>
        <v>0</v>
      </c>
      <c r="O55" s="59">
        <f>$G55/12</f>
        <v>0</v>
      </c>
      <c r="P55" s="59">
        <f>$G55/12</f>
        <v>0</v>
      </c>
      <c r="Q55" s="59">
        <f>$G55/12</f>
        <v>0</v>
      </c>
      <c r="R55" s="58">
        <f>SUM(O55:Q55)</f>
        <v>0</v>
      </c>
      <c r="S55" s="59">
        <f>$G55/12</f>
        <v>0</v>
      </c>
      <c r="T55" s="59">
        <f>$G55/12</f>
        <v>0</v>
      </c>
      <c r="U55" s="59">
        <f>$G55/12</f>
        <v>0</v>
      </c>
      <c r="V55" s="58">
        <f>SUM(S55:U55)</f>
        <v>0</v>
      </c>
      <c r="W55" s="59">
        <f>$G55/12</f>
        <v>0</v>
      </c>
      <c r="X55" s="59">
        <f>$G55/12</f>
        <v>0</v>
      </c>
      <c r="Y55" s="59">
        <f>$G55/12</f>
        <v>0</v>
      </c>
      <c r="Z55" s="58">
        <f>SUM(W55:Y55)</f>
        <v>0</v>
      </c>
    </row>
    <row r="56" spans="1:26" outlineLevel="1" x14ac:dyDescent="0.2">
      <c r="A56" s="57"/>
      <c r="C56" s="49" t="s">
        <v>94</v>
      </c>
      <c r="E56" s="53">
        <v>1830429.03</v>
      </c>
      <c r="F56" s="53"/>
      <c r="G56" s="53">
        <v>2544000</v>
      </c>
      <c r="K56" s="65">
        <f>SUM(K53:K55)</f>
        <v>212000</v>
      </c>
      <c r="L56" s="65">
        <f>SUM(L53:L55)</f>
        <v>212000</v>
      </c>
      <c r="M56" s="65">
        <f>SUM(M53:M55)</f>
        <v>212000</v>
      </c>
      <c r="N56" s="65">
        <f>SUM(K56:M56)</f>
        <v>636000</v>
      </c>
      <c r="O56" s="65">
        <f>SUM(O53:O55)</f>
        <v>212000</v>
      </c>
      <c r="P56" s="65">
        <f>SUM(P53:P55)</f>
        <v>212000</v>
      </c>
      <c r="Q56" s="65">
        <f>SUM(Q53:Q55)</f>
        <v>212000</v>
      </c>
      <c r="R56" s="65">
        <f>SUM(O56:Q56)</f>
        <v>636000</v>
      </c>
      <c r="S56" s="65">
        <f>SUM(S53:S55)</f>
        <v>212000</v>
      </c>
      <c r="T56" s="65">
        <f>SUM(T53:T55)</f>
        <v>212000</v>
      </c>
      <c r="U56" s="65">
        <f>SUM(U53:U55)</f>
        <v>212000</v>
      </c>
      <c r="V56" s="65">
        <f>SUM(S56:U56)</f>
        <v>636000</v>
      </c>
      <c r="W56" s="65">
        <f>SUM(W53:W55)</f>
        <v>212000</v>
      </c>
      <c r="X56" s="65">
        <f>SUM(X53:X55)</f>
        <v>212000</v>
      </c>
      <c r="Y56" s="65">
        <f>SUM(Y53:Y55)</f>
        <v>212000</v>
      </c>
      <c r="Z56" s="65">
        <f>SUM(W56:Y56)</f>
        <v>636000</v>
      </c>
    </row>
    <row r="57" spans="1:26" outlineLevel="1" x14ac:dyDescent="0.2">
      <c r="A57" s="57"/>
      <c r="E57" s="55"/>
      <c r="F57" s="53"/>
      <c r="G57" s="55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outlineLevel="1" x14ac:dyDescent="0.2">
      <c r="A58" s="57"/>
      <c r="B58" s="64" t="s">
        <v>93</v>
      </c>
      <c r="E58" s="55"/>
      <c r="F58" s="53"/>
      <c r="G58" s="55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outlineLevel="2" x14ac:dyDescent="0.2">
      <c r="A59" s="57"/>
      <c r="B59" s="64"/>
      <c r="E59" s="55"/>
      <c r="F59" s="53"/>
      <c r="G59" s="55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idden="1" outlineLevel="2" x14ac:dyDescent="0.2">
      <c r="A60" s="63" t="s">
        <v>145</v>
      </c>
      <c r="C60" s="49" t="s">
        <v>113</v>
      </c>
      <c r="E60" s="55"/>
      <c r="F60" s="53"/>
      <c r="G60" s="55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outlineLevel="2" x14ac:dyDescent="0.2">
      <c r="A61" s="63" t="s">
        <v>146</v>
      </c>
      <c r="C61" s="49" t="s">
        <v>147</v>
      </c>
      <c r="E61" s="55">
        <v>177635.04</v>
      </c>
      <c r="F61" s="53"/>
      <c r="G61" s="55">
        <v>158310</v>
      </c>
      <c r="K61" s="59">
        <f>$G61/12</f>
        <v>13192.5</v>
      </c>
      <c r="L61" s="59">
        <f>$G61/12</f>
        <v>13192.5</v>
      </c>
      <c r="M61" s="59">
        <f>$G61/12</f>
        <v>13192.5</v>
      </c>
      <c r="N61" s="58">
        <f>SUM(K61:M61)</f>
        <v>39577.5</v>
      </c>
      <c r="O61" s="59">
        <f>$G61/12</f>
        <v>13192.5</v>
      </c>
      <c r="P61" s="59">
        <f>$G61/12</f>
        <v>13192.5</v>
      </c>
      <c r="Q61" s="59">
        <f>$G61/12</f>
        <v>13192.5</v>
      </c>
      <c r="R61" s="58">
        <f>SUM(O61:Q61)</f>
        <v>39577.5</v>
      </c>
      <c r="S61" s="59">
        <f>$G61/12</f>
        <v>13192.5</v>
      </c>
      <c r="T61" s="59">
        <f>$G61/12</f>
        <v>13192.5</v>
      </c>
      <c r="U61" s="59">
        <f>$G61/12</f>
        <v>13192.5</v>
      </c>
      <c r="V61" s="58">
        <f>SUM(S61:U61)</f>
        <v>39577.5</v>
      </c>
      <c r="W61" s="59">
        <f>$G61/12</f>
        <v>13192.5</v>
      </c>
      <c r="X61" s="59">
        <f>$G61/12</f>
        <v>13192.5</v>
      </c>
      <c r="Y61" s="59">
        <f>$G61/12</f>
        <v>13192.5</v>
      </c>
      <c r="Z61" s="58">
        <f>SUM(W61:Y61)</f>
        <v>39577.5</v>
      </c>
    </row>
    <row r="62" spans="1:26" outlineLevel="2" x14ac:dyDescent="0.2">
      <c r="A62" s="63" t="s">
        <v>148</v>
      </c>
      <c r="C62" s="49" t="s">
        <v>149</v>
      </c>
      <c r="E62" s="55">
        <v>0</v>
      </c>
      <c r="F62" s="53"/>
      <c r="G62" s="55">
        <v>0</v>
      </c>
      <c r="K62" s="59">
        <f>$G62/12</f>
        <v>0</v>
      </c>
      <c r="L62" s="59">
        <f>$G62/12</f>
        <v>0</v>
      </c>
      <c r="M62" s="59">
        <f>$G62/12</f>
        <v>0</v>
      </c>
      <c r="N62" s="58">
        <f>SUM(K62:M62)</f>
        <v>0</v>
      </c>
      <c r="O62" s="59">
        <f>$G62/12</f>
        <v>0</v>
      </c>
      <c r="P62" s="59">
        <f>$G62/12</f>
        <v>0</v>
      </c>
      <c r="Q62" s="59">
        <f>$G62/12</f>
        <v>0</v>
      </c>
      <c r="R62" s="58">
        <f>SUM(O62:Q62)</f>
        <v>0</v>
      </c>
      <c r="S62" s="59">
        <f>$G62/12</f>
        <v>0</v>
      </c>
      <c r="T62" s="59">
        <f>$G62/12</f>
        <v>0</v>
      </c>
      <c r="U62" s="59">
        <f>$G62/12</f>
        <v>0</v>
      </c>
      <c r="V62" s="58">
        <f>SUM(S62:U62)</f>
        <v>0</v>
      </c>
      <c r="W62" s="59">
        <f>$G62/12</f>
        <v>0</v>
      </c>
      <c r="X62" s="59">
        <f>$G62/12</f>
        <v>0</v>
      </c>
      <c r="Y62" s="59">
        <f>$G62/12</f>
        <v>0</v>
      </c>
      <c r="Z62" s="58">
        <f>SUM(W62:Y62)</f>
        <v>0</v>
      </c>
    </row>
    <row r="63" spans="1:26" outlineLevel="2" x14ac:dyDescent="0.2">
      <c r="A63" s="63" t="s">
        <v>150</v>
      </c>
      <c r="C63" s="49" t="s">
        <v>151</v>
      </c>
      <c r="E63" s="55">
        <v>138495.96</v>
      </c>
      <c r="F63" s="53"/>
      <c r="G63" s="55">
        <v>161848.5</v>
      </c>
      <c r="K63" s="59">
        <f>$G63/12</f>
        <v>13487.375</v>
      </c>
      <c r="L63" s="59">
        <f>$G63/12</f>
        <v>13487.375</v>
      </c>
      <c r="M63" s="59">
        <f>$G63/12</f>
        <v>13487.375</v>
      </c>
      <c r="N63" s="58">
        <f>SUM(K63:M63)</f>
        <v>40462.125</v>
      </c>
      <c r="O63" s="59">
        <f>$G63/12</f>
        <v>13487.375</v>
      </c>
      <c r="P63" s="59">
        <f>$G63/12</f>
        <v>13487.375</v>
      </c>
      <c r="Q63" s="59">
        <f>$G63/12</f>
        <v>13487.375</v>
      </c>
      <c r="R63" s="58">
        <f>SUM(O63:Q63)</f>
        <v>40462.125</v>
      </c>
      <c r="S63" s="59">
        <f>$G63/12</f>
        <v>13487.375</v>
      </c>
      <c r="T63" s="59">
        <f>$G63/12</f>
        <v>13487.375</v>
      </c>
      <c r="U63" s="59">
        <f>$G63/12</f>
        <v>13487.375</v>
      </c>
      <c r="V63" s="58">
        <f>SUM(S63:U63)</f>
        <v>40462.125</v>
      </c>
      <c r="W63" s="59">
        <f>$G63/12</f>
        <v>13487.375</v>
      </c>
      <c r="X63" s="59">
        <f>$G63/12</f>
        <v>13487.375</v>
      </c>
      <c r="Y63" s="59">
        <f>$G63/12</f>
        <v>13487.375</v>
      </c>
      <c r="Z63" s="58">
        <f>SUM(W63:Y63)</f>
        <v>40462.125</v>
      </c>
    </row>
    <row r="64" spans="1:26" outlineLevel="2" x14ac:dyDescent="0.2">
      <c r="A64" s="63" t="s">
        <v>152</v>
      </c>
      <c r="C64" s="49" t="s">
        <v>153</v>
      </c>
      <c r="E64" s="55">
        <v>31500</v>
      </c>
      <c r="F64" s="53"/>
      <c r="G64" s="55">
        <v>18000</v>
      </c>
      <c r="K64" s="59">
        <f>$G64/12</f>
        <v>1500</v>
      </c>
      <c r="L64" s="59">
        <f>$G64/12</f>
        <v>1500</v>
      </c>
      <c r="M64" s="59">
        <f>$G64/12</f>
        <v>1500</v>
      </c>
      <c r="N64" s="58">
        <f>SUM(K64:M64)</f>
        <v>4500</v>
      </c>
      <c r="O64" s="59">
        <f>$G64/12</f>
        <v>1500</v>
      </c>
      <c r="P64" s="59">
        <f>$G64/12</f>
        <v>1500</v>
      </c>
      <c r="Q64" s="59">
        <f>$G64/12</f>
        <v>1500</v>
      </c>
      <c r="R64" s="58">
        <f>SUM(O64:Q64)</f>
        <v>4500</v>
      </c>
      <c r="S64" s="59">
        <f>$G64/12</f>
        <v>1500</v>
      </c>
      <c r="T64" s="59">
        <f>$G64/12</f>
        <v>1500</v>
      </c>
      <c r="U64" s="59">
        <f>$G64/12</f>
        <v>1500</v>
      </c>
      <c r="V64" s="58">
        <f>SUM(S64:U64)</f>
        <v>4500</v>
      </c>
      <c r="W64" s="59">
        <f>$G64/12</f>
        <v>1500</v>
      </c>
      <c r="X64" s="59">
        <f>$G64/12</f>
        <v>1500</v>
      </c>
      <c r="Y64" s="59">
        <f>$G64/12</f>
        <v>1500</v>
      </c>
      <c r="Z64" s="58">
        <f>SUM(W64:Y64)</f>
        <v>4500</v>
      </c>
    </row>
    <row r="65" spans="1:26" outlineLevel="2" x14ac:dyDescent="0.2">
      <c r="A65" s="63" t="s">
        <v>154</v>
      </c>
      <c r="C65" s="49" t="s">
        <v>155</v>
      </c>
      <c r="E65" s="55">
        <v>507651</v>
      </c>
      <c r="F65" s="53"/>
      <c r="G65" s="55">
        <v>1064436</v>
      </c>
      <c r="K65" s="59">
        <f>$G65/12</f>
        <v>88703</v>
      </c>
      <c r="L65" s="59">
        <f>$G65/12</f>
        <v>88703</v>
      </c>
      <c r="M65" s="59">
        <f>$G65/12</f>
        <v>88703</v>
      </c>
      <c r="N65" s="58">
        <f>SUM(K65:M65)</f>
        <v>266109</v>
      </c>
      <c r="O65" s="59">
        <f>$G65/12</f>
        <v>88703</v>
      </c>
      <c r="P65" s="59">
        <f>$G65/12</f>
        <v>88703</v>
      </c>
      <c r="Q65" s="59">
        <f>$G65/12</f>
        <v>88703</v>
      </c>
      <c r="R65" s="58">
        <f>SUM(O65:Q65)</f>
        <v>266109</v>
      </c>
      <c r="S65" s="59">
        <f>$G65/12</f>
        <v>88703</v>
      </c>
      <c r="T65" s="59">
        <f>$G65/12</f>
        <v>88703</v>
      </c>
      <c r="U65" s="59">
        <f>$G65/12</f>
        <v>88703</v>
      </c>
      <c r="V65" s="58">
        <f>SUM(S65:U65)</f>
        <v>266109</v>
      </c>
      <c r="W65" s="59">
        <f>$G65/12</f>
        <v>88703</v>
      </c>
      <c r="X65" s="59">
        <f>$G65/12</f>
        <v>88703</v>
      </c>
      <c r="Y65" s="59">
        <f>$G65/12</f>
        <v>88703</v>
      </c>
      <c r="Z65" s="58">
        <f>SUM(W65:Y65)</f>
        <v>266109</v>
      </c>
    </row>
    <row r="66" spans="1:26" outlineLevel="2" x14ac:dyDescent="0.2">
      <c r="A66" s="63" t="s">
        <v>156</v>
      </c>
      <c r="C66" s="49" t="s">
        <v>157</v>
      </c>
      <c r="E66" s="55">
        <v>0</v>
      </c>
      <c r="F66" s="53"/>
      <c r="G66" s="55">
        <v>246000</v>
      </c>
      <c r="K66" s="59">
        <f>$G66/12</f>
        <v>20500</v>
      </c>
      <c r="L66" s="59">
        <f>$G66/12</f>
        <v>20500</v>
      </c>
      <c r="M66" s="59">
        <f>$G66/12</f>
        <v>20500</v>
      </c>
      <c r="N66" s="58">
        <f>SUM(K66:M66)</f>
        <v>61500</v>
      </c>
      <c r="O66" s="59">
        <f>$G66/12</f>
        <v>20500</v>
      </c>
      <c r="P66" s="59">
        <f>$G66/12</f>
        <v>20500</v>
      </c>
      <c r="Q66" s="59">
        <f>$G66/12</f>
        <v>20500</v>
      </c>
      <c r="R66" s="58">
        <f>SUM(O66:Q66)</f>
        <v>61500</v>
      </c>
      <c r="S66" s="59">
        <f>$G66/12</f>
        <v>20500</v>
      </c>
      <c r="T66" s="59">
        <f>$G66/12</f>
        <v>20500</v>
      </c>
      <c r="U66" s="59">
        <f>$G66/12</f>
        <v>20500</v>
      </c>
      <c r="V66" s="58">
        <f>SUM(S66:U66)</f>
        <v>61500</v>
      </c>
      <c r="W66" s="59">
        <f>$G66/12</f>
        <v>20500</v>
      </c>
      <c r="X66" s="59">
        <f>$G66/12</f>
        <v>20500</v>
      </c>
      <c r="Y66" s="59">
        <f>$G66/12</f>
        <v>20500</v>
      </c>
      <c r="Z66" s="58">
        <f>SUM(W66:Y66)</f>
        <v>61500</v>
      </c>
    </row>
    <row r="67" spans="1:26" outlineLevel="2" x14ac:dyDescent="0.2">
      <c r="A67" s="63" t="s">
        <v>158</v>
      </c>
      <c r="C67" s="49" t="s">
        <v>159</v>
      </c>
      <c r="E67" s="55">
        <v>377081.52</v>
      </c>
      <c r="F67" s="53"/>
      <c r="G67" s="55">
        <v>0</v>
      </c>
      <c r="K67" s="59">
        <f>$G67/12</f>
        <v>0</v>
      </c>
      <c r="L67" s="59">
        <f>$G67/12</f>
        <v>0</v>
      </c>
      <c r="M67" s="59">
        <f>$G67/12</f>
        <v>0</v>
      </c>
      <c r="N67" s="58">
        <f>SUM(K67:M67)</f>
        <v>0</v>
      </c>
      <c r="O67" s="59">
        <f>$G67/12</f>
        <v>0</v>
      </c>
      <c r="P67" s="59">
        <f>$G67/12</f>
        <v>0</v>
      </c>
      <c r="Q67" s="59">
        <f>$G67/12</f>
        <v>0</v>
      </c>
      <c r="R67" s="58">
        <f>SUM(O67:Q67)</f>
        <v>0</v>
      </c>
      <c r="S67" s="59">
        <f>$G67/12</f>
        <v>0</v>
      </c>
      <c r="T67" s="59">
        <f>$G67/12</f>
        <v>0</v>
      </c>
      <c r="U67" s="59">
        <f>$G67/12</f>
        <v>0</v>
      </c>
      <c r="V67" s="58">
        <f>SUM(S67:U67)</f>
        <v>0</v>
      </c>
      <c r="W67" s="59">
        <f>$G67/12</f>
        <v>0</v>
      </c>
      <c r="X67" s="59">
        <f>$G67/12</f>
        <v>0</v>
      </c>
      <c r="Y67" s="59">
        <f>$G67/12</f>
        <v>0</v>
      </c>
      <c r="Z67" s="53"/>
    </row>
    <row r="68" spans="1:26" ht="12.75" customHeight="1" outlineLevel="2" x14ac:dyDescent="0.2">
      <c r="A68" s="57"/>
      <c r="C68" s="62"/>
      <c r="D68" s="61"/>
      <c r="E68" s="60"/>
      <c r="F68" s="53"/>
      <c r="G68" s="60"/>
      <c r="K68" s="59">
        <f>$G68/12</f>
        <v>0</v>
      </c>
      <c r="L68" s="59">
        <f>$G68/12</f>
        <v>0</v>
      </c>
      <c r="M68" s="59">
        <f>$G68/12</f>
        <v>0</v>
      </c>
      <c r="N68" s="58">
        <f>SUM(K68:M68)</f>
        <v>0</v>
      </c>
      <c r="O68" s="59">
        <f>$G68/12</f>
        <v>0</v>
      </c>
      <c r="P68" s="59">
        <f>$G68/12</f>
        <v>0</v>
      </c>
      <c r="Q68" s="59">
        <f>$G68/12</f>
        <v>0</v>
      </c>
      <c r="R68" s="58">
        <f>SUM(O68:Q68)</f>
        <v>0</v>
      </c>
      <c r="S68" s="59">
        <f>$G68/12</f>
        <v>0</v>
      </c>
      <c r="T68" s="59">
        <f>$G68/12</f>
        <v>0</v>
      </c>
      <c r="U68" s="59">
        <f>$G68/12</f>
        <v>0</v>
      </c>
      <c r="V68" s="58">
        <f>SUM(S68:U68)</f>
        <v>0</v>
      </c>
      <c r="W68" s="59">
        <f>$G68/12</f>
        <v>0</v>
      </c>
      <c r="X68" s="59">
        <f>$G68/12</f>
        <v>0</v>
      </c>
      <c r="Y68" s="59">
        <f>$G68/12</f>
        <v>0</v>
      </c>
      <c r="Z68" s="58">
        <f>SUM(W68:Y68)</f>
        <v>0</v>
      </c>
    </row>
    <row r="69" spans="1:26" outlineLevel="1" x14ac:dyDescent="0.2">
      <c r="A69" s="57"/>
      <c r="C69" s="49" t="s">
        <v>92</v>
      </c>
      <c r="E69" s="53">
        <v>1232363.52</v>
      </c>
      <c r="F69" s="53"/>
      <c r="G69" s="53">
        <v>1648594.5</v>
      </c>
      <c r="K69" s="65">
        <f>SUM(K61:K68)</f>
        <v>137382.875</v>
      </c>
      <c r="L69" s="65">
        <f>SUM(L61:L68)</f>
        <v>137382.875</v>
      </c>
      <c r="M69" s="65">
        <f>SUM(M61:M68)</f>
        <v>137382.875</v>
      </c>
      <c r="N69" s="65">
        <f>SUM(K69:M69)</f>
        <v>412148.625</v>
      </c>
      <c r="O69" s="65">
        <f>SUM(O61:O68)</f>
        <v>137382.875</v>
      </c>
      <c r="P69" s="65">
        <f>SUM(P61:P68)</f>
        <v>137382.875</v>
      </c>
      <c r="Q69" s="65">
        <f>SUM(Q61:Q68)</f>
        <v>137382.875</v>
      </c>
      <c r="R69" s="65">
        <f>SUM(O69:Q69)</f>
        <v>412148.625</v>
      </c>
      <c r="S69" s="65">
        <f>SUM(S61:S68)</f>
        <v>137382.875</v>
      </c>
      <c r="T69" s="65">
        <f>SUM(T61:T68)</f>
        <v>137382.875</v>
      </c>
      <c r="U69" s="65">
        <f>SUM(U61:U68)</f>
        <v>137382.875</v>
      </c>
      <c r="V69" s="65">
        <f>SUM(S69:U69)</f>
        <v>412148.625</v>
      </c>
      <c r="W69" s="65">
        <f>SUM(W61:W68)</f>
        <v>137382.875</v>
      </c>
      <c r="X69" s="65">
        <f>SUM(X61:X68)</f>
        <v>137382.875</v>
      </c>
      <c r="Y69" s="65">
        <f>SUM(Y61:Y68)</f>
        <v>137382.875</v>
      </c>
      <c r="Z69" s="65">
        <f>SUM(W69:Y69)</f>
        <v>412148.625</v>
      </c>
    </row>
    <row r="70" spans="1:26" outlineLevel="1" x14ac:dyDescent="0.2">
      <c r="A70" s="57"/>
      <c r="E70" s="55"/>
      <c r="F70" s="53"/>
      <c r="G70" s="55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outlineLevel="1" x14ac:dyDescent="0.2">
      <c r="A71" s="57"/>
      <c r="E71" s="55"/>
      <c r="F71" s="53"/>
      <c r="G71" s="55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3.5" thickBot="1" x14ac:dyDescent="0.25">
      <c r="A72" s="57"/>
      <c r="C72" s="51" t="s">
        <v>91</v>
      </c>
      <c r="D72" s="50"/>
      <c r="E72" s="52">
        <v>140088733.83000001</v>
      </c>
      <c r="F72" s="53"/>
      <c r="G72" s="52">
        <v>163004954.10324997</v>
      </c>
      <c r="K72" s="52">
        <f>SUM(K30,K42,K49,K56,K69)</f>
        <v>13583746.175270829</v>
      </c>
      <c r="L72" s="52">
        <f>SUM(L30,L42,L49,L56,L69)</f>
        <v>13583746.175270829</v>
      </c>
      <c r="M72" s="52">
        <f>SUM(M30,M42,M49,M56,M69)</f>
        <v>13583746.175270829</v>
      </c>
      <c r="N72" s="52">
        <f>SUM(N30,N42,N49,N56,N69)</f>
        <v>40751238.525812492</v>
      </c>
      <c r="O72" s="52">
        <f>SUM(O30,O42,O49,O56,O69)</f>
        <v>13583746.175270829</v>
      </c>
      <c r="P72" s="52">
        <f>SUM(P30,P42,P49,P56,P69)</f>
        <v>13583746.175270829</v>
      </c>
      <c r="Q72" s="52">
        <f>SUM(Q30,Q42,Q49,Q56,Q69)</f>
        <v>13583746.175270829</v>
      </c>
      <c r="R72" s="52">
        <f>SUM(R30,R42,R49,R56,R69)</f>
        <v>40751238.525812492</v>
      </c>
      <c r="S72" s="52">
        <f>SUM(S30,S42,S49,S56,S69)</f>
        <v>13583746.175270829</v>
      </c>
      <c r="T72" s="52">
        <f>SUM(T30,T42,T49,T56,T69)</f>
        <v>13583746.175270829</v>
      </c>
      <c r="U72" s="52">
        <f>SUM(U30,U42,U49,U56,U69)</f>
        <v>13583746.175270829</v>
      </c>
      <c r="V72" s="52">
        <f>SUM(V30,V42,V49,V56,V69)</f>
        <v>40751238.525812492</v>
      </c>
      <c r="W72" s="52">
        <f>SUM(W30,W42,W49,W56,W69)</f>
        <v>13583746.175270829</v>
      </c>
      <c r="X72" s="52">
        <f>SUM(X30,X42,X49,X56,X69)</f>
        <v>13583746.175270829</v>
      </c>
      <c r="Y72" s="52">
        <f>SUM(Y30,Y42,Y49,Y56,Y69)</f>
        <v>13583746.175270829</v>
      </c>
      <c r="Z72" s="52">
        <f>SUM(Z30,Z42,Z49,Z56,Z69)</f>
        <v>40751238.525812492</v>
      </c>
    </row>
    <row r="73" spans="1:26" ht="6.6" customHeight="1" x14ac:dyDescent="0.2">
      <c r="A73" s="57"/>
      <c r="E73" s="55"/>
      <c r="F73" s="53"/>
      <c r="G73" s="55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outlineLevel="1" x14ac:dyDescent="0.2">
      <c r="A74" s="57"/>
      <c r="B74" s="64" t="s">
        <v>90</v>
      </c>
      <c r="E74" s="55"/>
      <c r="F74" s="53"/>
      <c r="G74" s="55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outlineLevel="1" x14ac:dyDescent="0.2">
      <c r="A75" s="57"/>
      <c r="B75" s="64"/>
      <c r="E75" s="55"/>
      <c r="F75" s="53"/>
      <c r="G75" s="55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outlineLevel="1" x14ac:dyDescent="0.2">
      <c r="A76" s="57"/>
      <c r="B76" s="64"/>
      <c r="E76" s="55"/>
      <c r="F76" s="53"/>
      <c r="G76" s="55"/>
      <c r="I76" s="70" t="s">
        <v>89</v>
      </c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2.75" hidden="1" customHeight="1" outlineLevel="2" x14ac:dyDescent="0.2">
      <c r="A77" s="63" t="s">
        <v>160</v>
      </c>
      <c r="C77" s="49" t="s">
        <v>113</v>
      </c>
      <c r="E77" s="55"/>
      <c r="F77" s="53"/>
      <c r="G77" s="55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outlineLevel="2" x14ac:dyDescent="0.2">
      <c r="A78" s="63" t="s">
        <v>161</v>
      </c>
      <c r="C78" s="49" t="s">
        <v>162</v>
      </c>
      <c r="E78" s="55">
        <v>8867234.5199999996</v>
      </c>
      <c r="F78" s="53"/>
      <c r="G78" s="55">
        <v>9713121.9368694406</v>
      </c>
      <c r="I78" s="69">
        <v>86.5</v>
      </c>
      <c r="K78" s="59">
        <f>$G78/12</f>
        <v>809426.82807245338</v>
      </c>
      <c r="L78" s="59">
        <f>$G78/12</f>
        <v>809426.82807245338</v>
      </c>
      <c r="M78" s="59">
        <f>$G78/12</f>
        <v>809426.82807245338</v>
      </c>
      <c r="N78" s="58">
        <f>SUM(K78:M78)</f>
        <v>2428280.4842173602</v>
      </c>
      <c r="O78" s="59">
        <f>$G78/12</f>
        <v>809426.82807245338</v>
      </c>
      <c r="P78" s="59">
        <f>$G78/12</f>
        <v>809426.82807245338</v>
      </c>
      <c r="Q78" s="59">
        <f>$G78/12</f>
        <v>809426.82807245338</v>
      </c>
      <c r="R78" s="58">
        <f>SUM(O78:Q78)</f>
        <v>2428280.4842173602</v>
      </c>
      <c r="S78" s="59">
        <f>$G78/12</f>
        <v>809426.82807245338</v>
      </c>
      <c r="T78" s="59">
        <f>$G78/12</f>
        <v>809426.82807245338</v>
      </c>
      <c r="U78" s="59">
        <f>$G78/12</f>
        <v>809426.82807245338</v>
      </c>
      <c r="V78" s="58">
        <f>SUM(S78:U78)</f>
        <v>2428280.4842173602</v>
      </c>
      <c r="W78" s="59">
        <f>$G78/12</f>
        <v>809426.82807245338</v>
      </c>
      <c r="X78" s="59">
        <f>$G78/12</f>
        <v>809426.82807245338</v>
      </c>
      <c r="Y78" s="59">
        <f>$G78/12</f>
        <v>809426.82807245338</v>
      </c>
      <c r="Z78" s="58">
        <f>SUM(W78:Y78)</f>
        <v>2428280.4842173602</v>
      </c>
    </row>
    <row r="79" spans="1:26" outlineLevel="2" x14ac:dyDescent="0.2">
      <c r="A79" s="63" t="s">
        <v>163</v>
      </c>
      <c r="C79" s="49" t="s">
        <v>164</v>
      </c>
      <c r="E79" s="55">
        <v>12314277.720000001</v>
      </c>
      <c r="F79" s="53"/>
      <c r="G79" s="55">
        <v>15152831.53235</v>
      </c>
      <c r="I79" s="69">
        <v>152</v>
      </c>
      <c r="K79" s="59">
        <f>$G79/12</f>
        <v>1262735.9610291666</v>
      </c>
      <c r="L79" s="59">
        <f>$G79/12</f>
        <v>1262735.9610291666</v>
      </c>
      <c r="M79" s="59">
        <f>$G79/12</f>
        <v>1262735.9610291666</v>
      </c>
      <c r="N79" s="58">
        <f>SUM(K79:M79)</f>
        <v>3788207.8830875</v>
      </c>
      <c r="O79" s="59">
        <f>$G79/12</f>
        <v>1262735.9610291666</v>
      </c>
      <c r="P79" s="59">
        <f>$G79/12</f>
        <v>1262735.9610291666</v>
      </c>
      <c r="Q79" s="59">
        <f>$G79/12</f>
        <v>1262735.9610291666</v>
      </c>
      <c r="R79" s="58">
        <f>SUM(O79:Q79)</f>
        <v>3788207.8830875</v>
      </c>
      <c r="S79" s="59">
        <f>$G79/12</f>
        <v>1262735.9610291666</v>
      </c>
      <c r="T79" s="59">
        <f>$G79/12</f>
        <v>1262735.9610291666</v>
      </c>
      <c r="U79" s="59">
        <f>$G79/12</f>
        <v>1262735.9610291666</v>
      </c>
      <c r="V79" s="58">
        <f>SUM(S79:U79)</f>
        <v>3788207.8830875</v>
      </c>
      <c r="W79" s="59">
        <f>$G79/12</f>
        <v>1262735.9610291666</v>
      </c>
      <c r="X79" s="59">
        <f>$G79/12</f>
        <v>1262735.9610291666</v>
      </c>
      <c r="Y79" s="59">
        <f>$G79/12</f>
        <v>1262735.9610291666</v>
      </c>
      <c r="Z79" s="58">
        <f>SUM(W79:Y79)</f>
        <v>3788207.8830875</v>
      </c>
    </row>
    <row r="80" spans="1:26" outlineLevel="2" x14ac:dyDescent="0.2">
      <c r="A80" s="63" t="s">
        <v>165</v>
      </c>
      <c r="C80" s="49" t="s">
        <v>166</v>
      </c>
      <c r="E80" s="55">
        <v>34851409.68</v>
      </c>
      <c r="F80" s="53"/>
      <c r="G80" s="55">
        <v>39013679.181452103</v>
      </c>
      <c r="I80" s="69">
        <v>535</v>
      </c>
      <c r="K80" s="59">
        <f>$G80/12</f>
        <v>3251139.9317876752</v>
      </c>
      <c r="L80" s="59">
        <f>$G80/12</f>
        <v>3251139.9317876752</v>
      </c>
      <c r="M80" s="59">
        <f>$G80/12</f>
        <v>3251139.9317876752</v>
      </c>
      <c r="N80" s="58">
        <f>SUM(K80:M80)</f>
        <v>9753419.7953630257</v>
      </c>
      <c r="O80" s="59">
        <f>$G80/12</f>
        <v>3251139.9317876752</v>
      </c>
      <c r="P80" s="59">
        <f>$G80/12</f>
        <v>3251139.9317876752</v>
      </c>
      <c r="Q80" s="59">
        <f>$G80/12</f>
        <v>3251139.9317876752</v>
      </c>
      <c r="R80" s="58">
        <f>SUM(O80:Q80)</f>
        <v>9753419.7953630257</v>
      </c>
      <c r="S80" s="59">
        <f>$G80/12</f>
        <v>3251139.9317876752</v>
      </c>
      <c r="T80" s="59">
        <f>$G80/12</f>
        <v>3251139.9317876752</v>
      </c>
      <c r="U80" s="59">
        <f>$G80/12</f>
        <v>3251139.9317876752</v>
      </c>
      <c r="V80" s="58">
        <f>SUM(S80:U80)</f>
        <v>9753419.7953630257</v>
      </c>
      <c r="W80" s="59">
        <f>$G80/12</f>
        <v>3251139.9317876752</v>
      </c>
      <c r="X80" s="59">
        <f>$G80/12</f>
        <v>3251139.9317876752</v>
      </c>
      <c r="Y80" s="59">
        <f>$G80/12</f>
        <v>3251139.9317876752</v>
      </c>
      <c r="Z80" s="58">
        <f>SUM(W80:Y80)</f>
        <v>9753419.7953630257</v>
      </c>
    </row>
    <row r="81" spans="1:26" outlineLevel="2" x14ac:dyDescent="0.2">
      <c r="A81" s="63" t="s">
        <v>167</v>
      </c>
      <c r="C81" s="49" t="s">
        <v>168</v>
      </c>
      <c r="E81" s="55">
        <v>6908320.7999999998</v>
      </c>
      <c r="F81" s="53"/>
      <c r="G81" s="55">
        <v>8383812.5844017202</v>
      </c>
      <c r="I81" s="69">
        <v>170</v>
      </c>
      <c r="K81" s="59">
        <f>$G81/12</f>
        <v>698651.04870014335</v>
      </c>
      <c r="L81" s="59">
        <f>$G81/12</f>
        <v>698651.04870014335</v>
      </c>
      <c r="M81" s="59">
        <f>$G81/12</f>
        <v>698651.04870014335</v>
      </c>
      <c r="N81" s="58">
        <f>SUM(K81:M81)</f>
        <v>2095953.1461004301</v>
      </c>
      <c r="O81" s="59">
        <f>$G81/12</f>
        <v>698651.04870014335</v>
      </c>
      <c r="P81" s="59">
        <f>$G81/12</f>
        <v>698651.04870014335</v>
      </c>
      <c r="Q81" s="59">
        <f>$G81/12</f>
        <v>698651.04870014335</v>
      </c>
      <c r="R81" s="58">
        <f>SUM(O81:Q81)</f>
        <v>2095953.1461004301</v>
      </c>
      <c r="S81" s="59">
        <f>$G81/12</f>
        <v>698651.04870014335</v>
      </c>
      <c r="T81" s="59">
        <f>$G81/12</f>
        <v>698651.04870014335</v>
      </c>
      <c r="U81" s="59">
        <f>$G81/12</f>
        <v>698651.04870014335</v>
      </c>
      <c r="V81" s="58">
        <f>SUM(S81:U81)</f>
        <v>2095953.1461004301</v>
      </c>
      <c r="W81" s="59">
        <f>$G81/12</f>
        <v>698651.04870014335</v>
      </c>
      <c r="X81" s="59">
        <f>$G81/12</f>
        <v>698651.04870014335</v>
      </c>
      <c r="Y81" s="59">
        <f>$G81/12</f>
        <v>698651.04870014335</v>
      </c>
      <c r="Z81" s="58">
        <f>SUM(W81:Y81)</f>
        <v>2095953.1461004301</v>
      </c>
    </row>
    <row r="82" spans="1:26" outlineLevel="2" x14ac:dyDescent="0.2">
      <c r="A82" s="63" t="s">
        <v>169</v>
      </c>
      <c r="C82" s="49" t="s">
        <v>170</v>
      </c>
      <c r="E82" s="55">
        <v>8073848.1600000001</v>
      </c>
      <c r="F82" s="53"/>
      <c r="G82" s="55">
        <v>9551295.0088410098</v>
      </c>
      <c r="I82" s="69">
        <v>169</v>
      </c>
      <c r="K82" s="59">
        <f>$G82/12</f>
        <v>795941.25073675078</v>
      </c>
      <c r="L82" s="59">
        <f>$G82/12</f>
        <v>795941.25073675078</v>
      </c>
      <c r="M82" s="59">
        <f>$G82/12</f>
        <v>795941.25073675078</v>
      </c>
      <c r="N82" s="58">
        <f>SUM(K82:M82)</f>
        <v>2387823.7522102525</v>
      </c>
      <c r="O82" s="59">
        <f>$G82/12</f>
        <v>795941.25073675078</v>
      </c>
      <c r="P82" s="59">
        <f>$G82/12</f>
        <v>795941.25073675078</v>
      </c>
      <c r="Q82" s="59">
        <f>$G82/12</f>
        <v>795941.25073675078</v>
      </c>
      <c r="R82" s="58">
        <f>SUM(O82:Q82)</f>
        <v>2387823.7522102525</v>
      </c>
      <c r="S82" s="59">
        <f>$G82/12</f>
        <v>795941.25073675078</v>
      </c>
      <c r="T82" s="59">
        <f>$G82/12</f>
        <v>795941.25073675078</v>
      </c>
      <c r="U82" s="59">
        <f>$G82/12</f>
        <v>795941.25073675078</v>
      </c>
      <c r="V82" s="58">
        <f>SUM(S82:U82)</f>
        <v>2387823.7522102525</v>
      </c>
      <c r="W82" s="59">
        <f>$G82/12</f>
        <v>795941.25073675078</v>
      </c>
      <c r="X82" s="59">
        <f>$G82/12</f>
        <v>795941.25073675078</v>
      </c>
      <c r="Y82" s="59">
        <f>$G82/12</f>
        <v>795941.25073675078</v>
      </c>
      <c r="Z82" s="58">
        <f>SUM(W82:Y82)</f>
        <v>2387823.7522102525</v>
      </c>
    </row>
    <row r="83" spans="1:26" outlineLevel="2" x14ac:dyDescent="0.2">
      <c r="A83" s="63" t="s">
        <v>171</v>
      </c>
      <c r="C83" s="49" t="s">
        <v>172</v>
      </c>
      <c r="E83" s="55">
        <v>315000</v>
      </c>
      <c r="F83" s="53"/>
      <c r="G83" s="55">
        <v>292230</v>
      </c>
      <c r="I83" s="69"/>
      <c r="K83" s="59">
        <f>$G83/12</f>
        <v>24352.5</v>
      </c>
      <c r="L83" s="59">
        <f>$G83/12</f>
        <v>24352.5</v>
      </c>
      <c r="M83" s="59">
        <f>$G83/12</f>
        <v>24352.5</v>
      </c>
      <c r="N83" s="58">
        <f>SUM(K83:M83)</f>
        <v>73057.5</v>
      </c>
      <c r="O83" s="59">
        <f>$G83/12</f>
        <v>24352.5</v>
      </c>
      <c r="P83" s="59">
        <f>$G83/12</f>
        <v>24352.5</v>
      </c>
      <c r="Q83" s="59">
        <f>$G83/12</f>
        <v>24352.5</v>
      </c>
      <c r="R83" s="58">
        <f>SUM(O83:Q83)</f>
        <v>73057.5</v>
      </c>
      <c r="S83" s="59">
        <f>$G83/12</f>
        <v>24352.5</v>
      </c>
      <c r="T83" s="59">
        <f>$G83/12</f>
        <v>24352.5</v>
      </c>
      <c r="U83" s="59">
        <f>$G83/12</f>
        <v>24352.5</v>
      </c>
      <c r="V83" s="58">
        <f>SUM(S83:U83)</f>
        <v>73057.5</v>
      </c>
      <c r="W83" s="59">
        <f>$G83/12</f>
        <v>24352.5</v>
      </c>
      <c r="X83" s="59">
        <f>$G83/12</f>
        <v>24352.5</v>
      </c>
      <c r="Y83" s="59">
        <f>$G83/12</f>
        <v>24352.5</v>
      </c>
      <c r="Z83" s="58">
        <f>SUM(W83:Y83)</f>
        <v>73057.5</v>
      </c>
    </row>
    <row r="84" spans="1:26" outlineLevel="2" x14ac:dyDescent="0.2">
      <c r="A84" s="63" t="s">
        <v>173</v>
      </c>
      <c r="C84" s="49" t="s">
        <v>174</v>
      </c>
      <c r="E84" s="55">
        <v>818954.76</v>
      </c>
      <c r="F84" s="53"/>
      <c r="G84" s="55">
        <v>994040</v>
      </c>
      <c r="I84" s="69">
        <v>25</v>
      </c>
      <c r="K84" s="59">
        <f>$G84/12</f>
        <v>82836.666666666672</v>
      </c>
      <c r="L84" s="59">
        <f>$G84/12</f>
        <v>82836.666666666672</v>
      </c>
      <c r="M84" s="59">
        <f>$G84/12</f>
        <v>82836.666666666672</v>
      </c>
      <c r="N84" s="58">
        <f>SUM(K84:M84)</f>
        <v>248510</v>
      </c>
      <c r="O84" s="59">
        <f>$G84/12</f>
        <v>82836.666666666672</v>
      </c>
      <c r="P84" s="59">
        <f>$G84/12</f>
        <v>82836.666666666672</v>
      </c>
      <c r="Q84" s="59">
        <f>$G84/12</f>
        <v>82836.666666666672</v>
      </c>
      <c r="R84" s="58">
        <f>SUM(O84:Q84)</f>
        <v>248510</v>
      </c>
      <c r="S84" s="59">
        <f>$G84/12</f>
        <v>82836.666666666672</v>
      </c>
      <c r="T84" s="59">
        <f>$G84/12</f>
        <v>82836.666666666672</v>
      </c>
      <c r="U84" s="59">
        <f>$G84/12</f>
        <v>82836.666666666672</v>
      </c>
      <c r="V84" s="58">
        <f>SUM(S84:U84)</f>
        <v>248510</v>
      </c>
      <c r="W84" s="59">
        <f>$G84/12</f>
        <v>82836.666666666672</v>
      </c>
      <c r="X84" s="59">
        <f>$G84/12</f>
        <v>82836.666666666672</v>
      </c>
      <c r="Y84" s="59">
        <f>$G84/12</f>
        <v>82836.666666666672</v>
      </c>
      <c r="Z84" s="58">
        <f>SUM(W84:Y84)</f>
        <v>248510</v>
      </c>
    </row>
    <row r="85" spans="1:26" ht="13.5" outlineLevel="2" thickBot="1" x14ac:dyDescent="0.25">
      <c r="A85" s="63" t="s">
        <v>175</v>
      </c>
      <c r="C85" s="49" t="s">
        <v>176</v>
      </c>
      <c r="E85" s="55">
        <v>48999.96</v>
      </c>
      <c r="F85" s="53"/>
      <c r="G85" s="55">
        <v>266500</v>
      </c>
      <c r="I85" s="68">
        <f>SUM(I78:I84)</f>
        <v>1137.5</v>
      </c>
      <c r="K85" s="59">
        <f>$G85/12</f>
        <v>22208.333333333332</v>
      </c>
      <c r="L85" s="59">
        <f>$G85/12</f>
        <v>22208.333333333332</v>
      </c>
      <c r="M85" s="59">
        <f>$G85/12</f>
        <v>22208.333333333332</v>
      </c>
      <c r="N85" s="58">
        <f>SUM(K85:M85)</f>
        <v>66625</v>
      </c>
      <c r="O85" s="59">
        <f>$G85/12</f>
        <v>22208.333333333332</v>
      </c>
      <c r="P85" s="59">
        <f>$G85/12</f>
        <v>22208.333333333332</v>
      </c>
      <c r="Q85" s="59">
        <f>$G85/12</f>
        <v>22208.333333333332</v>
      </c>
      <c r="R85" s="58">
        <f>SUM(O85:Q85)</f>
        <v>66625</v>
      </c>
      <c r="S85" s="59">
        <f>$G85/12</f>
        <v>22208.333333333332</v>
      </c>
      <c r="T85" s="59">
        <f>$G85/12</f>
        <v>22208.333333333332</v>
      </c>
      <c r="U85" s="59">
        <f>$G85/12</f>
        <v>22208.333333333332</v>
      </c>
      <c r="V85" s="58">
        <f>SUM(S85:U85)</f>
        <v>66625</v>
      </c>
      <c r="W85" s="59">
        <f>$G85/12</f>
        <v>22208.333333333332</v>
      </c>
      <c r="X85" s="59">
        <f>$G85/12</f>
        <v>22208.333333333332</v>
      </c>
      <c r="Y85" s="59">
        <f>$G85/12</f>
        <v>22208.333333333332</v>
      </c>
      <c r="Z85" s="58">
        <f>SUM(W85:Y85)</f>
        <v>66625</v>
      </c>
    </row>
    <row r="86" spans="1:26" ht="13.5" outlineLevel="2" thickTop="1" x14ac:dyDescent="0.2">
      <c r="A86" s="63" t="s">
        <v>177</v>
      </c>
      <c r="C86" s="49" t="s">
        <v>178</v>
      </c>
      <c r="E86" s="55">
        <v>1499547.5</v>
      </c>
      <c r="F86" s="53"/>
      <c r="G86" s="55">
        <v>1686083.1362514</v>
      </c>
      <c r="K86" s="59">
        <f>$G86/12</f>
        <v>140506.92802095</v>
      </c>
      <c r="L86" s="59">
        <f>$G86/12</f>
        <v>140506.92802095</v>
      </c>
      <c r="M86" s="59">
        <f>$G86/12</f>
        <v>140506.92802095</v>
      </c>
      <c r="N86" s="58">
        <f>SUM(K86:M86)</f>
        <v>421520.78406285</v>
      </c>
      <c r="O86" s="59">
        <f>$G86/12</f>
        <v>140506.92802095</v>
      </c>
      <c r="P86" s="59">
        <f>$G86/12</f>
        <v>140506.92802095</v>
      </c>
      <c r="Q86" s="59">
        <f>$G86/12</f>
        <v>140506.92802095</v>
      </c>
      <c r="R86" s="58">
        <f>SUM(O86:Q86)</f>
        <v>421520.78406285</v>
      </c>
      <c r="S86" s="59">
        <f>$G86/12</f>
        <v>140506.92802095</v>
      </c>
      <c r="T86" s="59">
        <f>$G86/12</f>
        <v>140506.92802095</v>
      </c>
      <c r="U86" s="59">
        <f>$G86/12</f>
        <v>140506.92802095</v>
      </c>
      <c r="V86" s="58">
        <f>SUM(S86:U86)</f>
        <v>421520.78406285</v>
      </c>
      <c r="W86" s="59">
        <f>$G86/12</f>
        <v>140506.92802095</v>
      </c>
      <c r="X86" s="59">
        <f>$G86/12</f>
        <v>140506.92802095</v>
      </c>
      <c r="Y86" s="59">
        <f>$G86/12</f>
        <v>140506.92802095</v>
      </c>
      <c r="Z86" s="58">
        <f>SUM(W86:Y86)</f>
        <v>421520.78406285</v>
      </c>
    </row>
    <row r="87" spans="1:26" outlineLevel="2" x14ac:dyDescent="0.2">
      <c r="A87" s="63" t="s">
        <v>179</v>
      </c>
      <c r="C87" s="49" t="s">
        <v>180</v>
      </c>
      <c r="E87" s="55">
        <v>259999.8</v>
      </c>
      <c r="F87" s="53"/>
      <c r="G87" s="55">
        <v>216676.40919999999</v>
      </c>
      <c r="K87" s="59">
        <f>$G87/12</f>
        <v>18056.367433333333</v>
      </c>
      <c r="L87" s="59">
        <f>$G87/12</f>
        <v>18056.367433333333</v>
      </c>
      <c r="M87" s="59">
        <f>$G87/12</f>
        <v>18056.367433333333</v>
      </c>
      <c r="N87" s="58">
        <f>SUM(K87:M87)</f>
        <v>54169.102299999999</v>
      </c>
      <c r="O87" s="59">
        <f>$G87/12</f>
        <v>18056.367433333333</v>
      </c>
      <c r="P87" s="59">
        <f>$G87/12</f>
        <v>18056.367433333333</v>
      </c>
      <c r="Q87" s="59">
        <f>$G87/12</f>
        <v>18056.367433333333</v>
      </c>
      <c r="R87" s="58">
        <f>SUM(O87:Q87)</f>
        <v>54169.102299999999</v>
      </c>
      <c r="S87" s="59">
        <f>$G87/12</f>
        <v>18056.367433333333</v>
      </c>
      <c r="T87" s="59">
        <f>$G87/12</f>
        <v>18056.367433333333</v>
      </c>
      <c r="U87" s="59">
        <f>$G87/12</f>
        <v>18056.367433333333</v>
      </c>
      <c r="V87" s="58">
        <f>SUM(S87:U87)</f>
        <v>54169.102299999999</v>
      </c>
      <c r="W87" s="59">
        <f>$G87/12</f>
        <v>18056.367433333333</v>
      </c>
      <c r="X87" s="59">
        <f>$G87/12</f>
        <v>18056.367433333333</v>
      </c>
      <c r="Y87" s="59">
        <f>$G87/12</f>
        <v>18056.367433333333</v>
      </c>
      <c r="Z87" s="58">
        <f>SUM(W87:Y87)</f>
        <v>54169.102299999999</v>
      </c>
    </row>
    <row r="88" spans="1:26" outlineLevel="2" x14ac:dyDescent="0.2">
      <c r="A88" s="63" t="s">
        <v>181</v>
      </c>
      <c r="C88" s="49" t="s">
        <v>182</v>
      </c>
      <c r="E88" s="55">
        <v>6050858.7599999998</v>
      </c>
      <c r="F88" s="53"/>
      <c r="G88" s="55">
        <v>7340922.1725396998</v>
      </c>
      <c r="K88" s="59">
        <f>$G88/12</f>
        <v>611743.51437830832</v>
      </c>
      <c r="L88" s="59">
        <f>$G88/12</f>
        <v>611743.51437830832</v>
      </c>
      <c r="M88" s="59">
        <f>$G88/12</f>
        <v>611743.51437830832</v>
      </c>
      <c r="N88" s="58">
        <f>SUM(K88:M88)</f>
        <v>1835230.543134925</v>
      </c>
      <c r="O88" s="59">
        <f>$G88/12</f>
        <v>611743.51437830832</v>
      </c>
      <c r="P88" s="59">
        <f>$G88/12</f>
        <v>611743.51437830832</v>
      </c>
      <c r="Q88" s="59">
        <f>$G88/12</f>
        <v>611743.51437830832</v>
      </c>
      <c r="R88" s="58">
        <f>SUM(O88:Q88)</f>
        <v>1835230.543134925</v>
      </c>
      <c r="S88" s="59">
        <f>$G88/12</f>
        <v>611743.51437830832</v>
      </c>
      <c r="T88" s="59">
        <f>$G88/12</f>
        <v>611743.51437830832</v>
      </c>
      <c r="U88" s="59">
        <f>$G88/12</f>
        <v>611743.51437830832</v>
      </c>
      <c r="V88" s="58">
        <f>SUM(S88:U88)</f>
        <v>1835230.543134925</v>
      </c>
      <c r="W88" s="59">
        <f>$G88/12</f>
        <v>611743.51437830832</v>
      </c>
      <c r="X88" s="59">
        <f>$G88/12</f>
        <v>611743.51437830832</v>
      </c>
      <c r="Y88" s="59">
        <f>$G88/12</f>
        <v>611743.51437830832</v>
      </c>
      <c r="Z88" s="58">
        <f>SUM(W88:Y88)</f>
        <v>1835230.543134925</v>
      </c>
    </row>
    <row r="89" spans="1:26" outlineLevel="2" x14ac:dyDescent="0.2">
      <c r="A89" s="63" t="s">
        <v>183</v>
      </c>
      <c r="C89" s="49" t="s">
        <v>184</v>
      </c>
      <c r="E89" s="55">
        <v>8792095.3200000003</v>
      </c>
      <c r="F89" s="53"/>
      <c r="G89" s="55">
        <v>10757789.6028099</v>
      </c>
      <c r="K89" s="59">
        <f>$G89/12</f>
        <v>896482.46690082503</v>
      </c>
      <c r="L89" s="59">
        <f>$G89/12</f>
        <v>896482.46690082503</v>
      </c>
      <c r="M89" s="59">
        <f>$G89/12</f>
        <v>896482.46690082503</v>
      </c>
      <c r="N89" s="58">
        <f>SUM(K89:M89)</f>
        <v>2689447.4007024751</v>
      </c>
      <c r="O89" s="59">
        <f>$G89/12</f>
        <v>896482.46690082503</v>
      </c>
      <c r="P89" s="59">
        <f>$G89/12</f>
        <v>896482.46690082503</v>
      </c>
      <c r="Q89" s="59">
        <f>$G89/12</f>
        <v>896482.46690082503</v>
      </c>
      <c r="R89" s="58">
        <f>SUM(O89:Q89)</f>
        <v>2689447.4007024751</v>
      </c>
      <c r="S89" s="59">
        <f>$G89/12</f>
        <v>896482.46690082503</v>
      </c>
      <c r="T89" s="59">
        <f>$G89/12</f>
        <v>896482.46690082503</v>
      </c>
      <c r="U89" s="59">
        <f>$G89/12</f>
        <v>896482.46690082503</v>
      </c>
      <c r="V89" s="58">
        <f>SUM(S89:U89)</f>
        <v>2689447.4007024751</v>
      </c>
      <c r="W89" s="59">
        <f>$G89/12</f>
        <v>896482.46690082503</v>
      </c>
      <c r="X89" s="59">
        <f>$G89/12</f>
        <v>896482.46690082503</v>
      </c>
      <c r="Y89" s="59">
        <f>$G89/12</f>
        <v>896482.46690082503</v>
      </c>
      <c r="Z89" s="58">
        <f>SUM(W89:Y89)</f>
        <v>2689447.4007024751</v>
      </c>
    </row>
    <row r="90" spans="1:26" outlineLevel="2" x14ac:dyDescent="0.2">
      <c r="A90" s="63" t="s">
        <v>185</v>
      </c>
      <c r="C90" s="49" t="s">
        <v>186</v>
      </c>
      <c r="E90" s="55">
        <v>65000.04</v>
      </c>
      <c r="F90" s="53"/>
      <c r="G90" s="55">
        <v>113882</v>
      </c>
      <c r="K90" s="59">
        <f>$G90/12</f>
        <v>9490.1666666666661</v>
      </c>
      <c r="L90" s="59">
        <f>$G90/12</f>
        <v>9490.1666666666661</v>
      </c>
      <c r="M90" s="59">
        <f>$G90/12</f>
        <v>9490.1666666666661</v>
      </c>
      <c r="N90" s="58">
        <f>SUM(K90:M90)</f>
        <v>28470.5</v>
      </c>
      <c r="O90" s="59">
        <f>$G90/12</f>
        <v>9490.1666666666661</v>
      </c>
      <c r="P90" s="59">
        <f>$G90/12</f>
        <v>9490.1666666666661</v>
      </c>
      <c r="Q90" s="59">
        <f>$G90/12</f>
        <v>9490.1666666666661</v>
      </c>
      <c r="R90" s="58">
        <f>SUM(O90:Q90)</f>
        <v>28470.5</v>
      </c>
      <c r="S90" s="59">
        <f>$G90/12</f>
        <v>9490.1666666666661</v>
      </c>
      <c r="T90" s="59">
        <f>$G90/12</f>
        <v>9490.1666666666661</v>
      </c>
      <c r="U90" s="59">
        <f>$G90/12</f>
        <v>9490.1666666666661</v>
      </c>
      <c r="V90" s="58">
        <f>SUM(S90:U90)</f>
        <v>28470.5</v>
      </c>
      <c r="W90" s="59">
        <f>$G90/12</f>
        <v>9490.1666666666661</v>
      </c>
      <c r="X90" s="59">
        <f>$G90/12</f>
        <v>9490.1666666666661</v>
      </c>
      <c r="Y90" s="59">
        <f>$G90/12</f>
        <v>9490.1666666666661</v>
      </c>
      <c r="Z90" s="58">
        <f>SUM(W90:Y90)</f>
        <v>28470.5</v>
      </c>
    </row>
    <row r="91" spans="1:26" outlineLevel="2" x14ac:dyDescent="0.2">
      <c r="A91" s="63" t="s">
        <v>187</v>
      </c>
      <c r="C91" s="49" t="s">
        <v>188</v>
      </c>
      <c r="E91" s="55">
        <v>253999.44</v>
      </c>
      <c r="F91" s="53"/>
      <c r="G91" s="55">
        <v>220600</v>
      </c>
      <c r="K91" s="59">
        <f>$G91/12</f>
        <v>18383.333333333332</v>
      </c>
      <c r="L91" s="59">
        <f>$G91/12</f>
        <v>18383.333333333332</v>
      </c>
      <c r="M91" s="59">
        <f>$G91/12</f>
        <v>18383.333333333332</v>
      </c>
      <c r="N91" s="58">
        <f>SUM(K91:M91)</f>
        <v>55150</v>
      </c>
      <c r="O91" s="59">
        <f>$G91/12</f>
        <v>18383.333333333332</v>
      </c>
      <c r="P91" s="59">
        <f>$G91/12</f>
        <v>18383.333333333332</v>
      </c>
      <c r="Q91" s="59">
        <f>$G91/12</f>
        <v>18383.333333333332</v>
      </c>
      <c r="R91" s="58">
        <f>SUM(O91:Q91)</f>
        <v>55150</v>
      </c>
      <c r="S91" s="59">
        <f>$G91/12</f>
        <v>18383.333333333332</v>
      </c>
      <c r="T91" s="59">
        <f>$G91/12</f>
        <v>18383.333333333332</v>
      </c>
      <c r="U91" s="59">
        <f>$G91/12</f>
        <v>18383.333333333332</v>
      </c>
      <c r="V91" s="58">
        <f>SUM(S91:U91)</f>
        <v>55150</v>
      </c>
      <c r="W91" s="59">
        <f>$G91/12</f>
        <v>18383.333333333332</v>
      </c>
      <c r="X91" s="59">
        <f>$G91/12</f>
        <v>18383.333333333332</v>
      </c>
      <c r="Y91" s="59">
        <f>$G91/12</f>
        <v>18383.333333333332</v>
      </c>
      <c r="Z91" s="58">
        <f>SUM(W91:Y91)</f>
        <v>55150</v>
      </c>
    </row>
    <row r="92" spans="1:26" outlineLevel="2" x14ac:dyDescent="0.2">
      <c r="A92" s="63" t="s">
        <v>189</v>
      </c>
      <c r="C92" s="49" t="s">
        <v>190</v>
      </c>
      <c r="E92" s="55">
        <v>1534422.96</v>
      </c>
      <c r="F92" s="53"/>
      <c r="G92" s="55">
        <v>2114568</v>
      </c>
      <c r="K92" s="59">
        <f>$G92/12</f>
        <v>176214</v>
      </c>
      <c r="L92" s="59">
        <f>$G92/12</f>
        <v>176214</v>
      </c>
      <c r="M92" s="59">
        <f>$G92/12</f>
        <v>176214</v>
      </c>
      <c r="N92" s="58">
        <f>SUM(K92:M92)</f>
        <v>528642</v>
      </c>
      <c r="O92" s="59">
        <f>$G92/12</f>
        <v>176214</v>
      </c>
      <c r="P92" s="59">
        <f>$G92/12</f>
        <v>176214</v>
      </c>
      <c r="Q92" s="59">
        <f>$G92/12</f>
        <v>176214</v>
      </c>
      <c r="R92" s="58">
        <f>SUM(O92:Q92)</f>
        <v>528642</v>
      </c>
      <c r="S92" s="59">
        <f>$G92/12</f>
        <v>176214</v>
      </c>
      <c r="T92" s="59">
        <f>$G92/12</f>
        <v>176214</v>
      </c>
      <c r="U92" s="59">
        <f>$G92/12</f>
        <v>176214</v>
      </c>
      <c r="V92" s="58">
        <f>SUM(S92:U92)</f>
        <v>528642</v>
      </c>
      <c r="W92" s="59">
        <f>$G92/12</f>
        <v>176214</v>
      </c>
      <c r="X92" s="59">
        <f>$G92/12</f>
        <v>176214</v>
      </c>
      <c r="Y92" s="59">
        <f>$G92/12</f>
        <v>176214</v>
      </c>
      <c r="Z92" s="58">
        <f>SUM(W92:Y92)</f>
        <v>528642</v>
      </c>
    </row>
    <row r="93" spans="1:26" outlineLevel="2" x14ac:dyDescent="0.2">
      <c r="A93" s="63" t="s">
        <v>191</v>
      </c>
      <c r="C93" s="49" t="s">
        <v>192</v>
      </c>
      <c r="E93" s="55">
        <v>801299.04</v>
      </c>
      <c r="F93" s="53"/>
      <c r="G93" s="55">
        <v>1100783.07</v>
      </c>
      <c r="K93" s="59">
        <f>$G93/12</f>
        <v>91731.922500000001</v>
      </c>
      <c r="L93" s="59">
        <f>$G93/12</f>
        <v>91731.922500000001</v>
      </c>
      <c r="M93" s="59">
        <f>$G93/12</f>
        <v>91731.922500000001</v>
      </c>
      <c r="N93" s="58">
        <f>SUM(K93:M93)</f>
        <v>275195.76750000002</v>
      </c>
      <c r="O93" s="59">
        <f>$G93/12</f>
        <v>91731.922500000001</v>
      </c>
      <c r="P93" s="59">
        <f>$G93/12</f>
        <v>91731.922500000001</v>
      </c>
      <c r="Q93" s="59">
        <f>$G93/12</f>
        <v>91731.922500000001</v>
      </c>
      <c r="R93" s="58">
        <f>SUM(O93:Q93)</f>
        <v>275195.76750000002</v>
      </c>
      <c r="S93" s="59">
        <f>$G93/12</f>
        <v>91731.922500000001</v>
      </c>
      <c r="T93" s="59">
        <f>$G93/12</f>
        <v>91731.922500000001</v>
      </c>
      <c r="U93" s="59">
        <f>$G93/12</f>
        <v>91731.922500000001</v>
      </c>
      <c r="V93" s="58">
        <f>SUM(S93:U93)</f>
        <v>275195.76750000002</v>
      </c>
      <c r="W93" s="59">
        <f>$G93/12</f>
        <v>91731.922500000001</v>
      </c>
      <c r="X93" s="59">
        <f>$G93/12</f>
        <v>91731.922500000001</v>
      </c>
      <c r="Y93" s="59">
        <f>$G93/12</f>
        <v>91731.922500000001</v>
      </c>
      <c r="Z93" s="58">
        <f>SUM(W93:Y93)</f>
        <v>275195.76750000002</v>
      </c>
    </row>
    <row r="94" spans="1:26" outlineLevel="2" x14ac:dyDescent="0.2">
      <c r="A94" s="63"/>
      <c r="C94" s="62"/>
      <c r="D94" s="61"/>
      <c r="E94" s="60"/>
      <c r="F94" s="53"/>
      <c r="G94" s="60"/>
      <c r="K94" s="59">
        <f>$G94/12</f>
        <v>0</v>
      </c>
      <c r="L94" s="59">
        <f>$G94/12</f>
        <v>0</v>
      </c>
      <c r="M94" s="59">
        <f>$G94/12</f>
        <v>0</v>
      </c>
      <c r="N94" s="58">
        <f>SUM(K94:M94)</f>
        <v>0</v>
      </c>
      <c r="O94" s="59">
        <f>$G94/12</f>
        <v>0</v>
      </c>
      <c r="P94" s="59">
        <f>$G94/12</f>
        <v>0</v>
      </c>
      <c r="Q94" s="59">
        <f>$G94/12</f>
        <v>0</v>
      </c>
      <c r="R94" s="58">
        <f>SUM(O94:Q94)</f>
        <v>0</v>
      </c>
      <c r="S94" s="59">
        <f>$G94/12</f>
        <v>0</v>
      </c>
      <c r="T94" s="59">
        <f>$G94/12</f>
        <v>0</v>
      </c>
      <c r="U94" s="59">
        <f>$G94/12</f>
        <v>0</v>
      </c>
      <c r="V94" s="58">
        <f>SUM(S94:U94)</f>
        <v>0</v>
      </c>
      <c r="W94" s="59">
        <f>$G94/12</f>
        <v>0</v>
      </c>
      <c r="X94" s="59">
        <f>$G94/12</f>
        <v>0</v>
      </c>
      <c r="Y94" s="59">
        <f>$G94/12</f>
        <v>0</v>
      </c>
      <c r="Z94" s="58">
        <f>SUM(W94:Y94)</f>
        <v>0</v>
      </c>
    </row>
    <row r="95" spans="1:26" outlineLevel="1" x14ac:dyDescent="0.2">
      <c r="A95" s="57"/>
      <c r="C95" s="49" t="s">
        <v>88</v>
      </c>
      <c r="E95" s="53">
        <v>91455268.459999993</v>
      </c>
      <c r="F95" s="53"/>
      <c r="G95" s="53">
        <v>106918814.63471527</v>
      </c>
      <c r="K95" s="65">
        <f>SUM(K78:K94)</f>
        <v>8909901.2195596062</v>
      </c>
      <c r="L95" s="65">
        <f>SUM(L78:L94)</f>
        <v>8909901.2195596062</v>
      </c>
      <c r="M95" s="65">
        <f>SUM(M78:M94)</f>
        <v>8909901.2195596062</v>
      </c>
      <c r="N95" s="65">
        <f>SUM(K95:M95)</f>
        <v>26729703.658678818</v>
      </c>
      <c r="O95" s="65">
        <f>SUM(O78:O94)</f>
        <v>8909901.2195596062</v>
      </c>
      <c r="P95" s="65">
        <f>SUM(P78:P94)</f>
        <v>8909901.2195596062</v>
      </c>
      <c r="Q95" s="65">
        <f>SUM(Q78:Q94)</f>
        <v>8909901.2195596062</v>
      </c>
      <c r="R95" s="65">
        <f>SUM(O95:Q95)</f>
        <v>26729703.658678818</v>
      </c>
      <c r="S95" s="65">
        <f>SUM(S78:S94)</f>
        <v>8909901.2195596062</v>
      </c>
      <c r="T95" s="65">
        <f>SUM(T78:T94)</f>
        <v>8909901.2195596062</v>
      </c>
      <c r="U95" s="65">
        <f>SUM(U78:U94)</f>
        <v>8909901.2195596062</v>
      </c>
      <c r="V95" s="65">
        <f>SUM(S95:U95)</f>
        <v>26729703.658678818</v>
      </c>
      <c r="W95" s="65">
        <f>SUM(W78:W94)</f>
        <v>8909901.2195596062</v>
      </c>
      <c r="X95" s="65">
        <f>SUM(X78:X94)</f>
        <v>8909901.2195596062</v>
      </c>
      <c r="Y95" s="65">
        <f>SUM(Y78:Y94)</f>
        <v>8909901.2195596062</v>
      </c>
      <c r="Z95" s="65">
        <f>SUM(W95:Y95)</f>
        <v>26729703.658678818</v>
      </c>
    </row>
    <row r="96" spans="1:26" outlineLevel="1" x14ac:dyDescent="0.2">
      <c r="A96" s="57"/>
      <c r="E96" s="55"/>
      <c r="F96" s="53"/>
      <c r="G96" s="5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outlineLevel="1" x14ac:dyDescent="0.2">
      <c r="A97" s="57"/>
      <c r="E97" s="55"/>
      <c r="F97" s="53"/>
      <c r="G97" s="55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outlineLevel="1" x14ac:dyDescent="0.2">
      <c r="A98" s="57"/>
      <c r="B98" s="64" t="s">
        <v>87</v>
      </c>
      <c r="E98" s="55"/>
      <c r="F98" s="53"/>
      <c r="G98" s="5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outlineLevel="1" x14ac:dyDescent="0.2">
      <c r="A99" s="57"/>
      <c r="B99" s="64"/>
      <c r="E99" s="55"/>
      <c r="F99" s="53"/>
      <c r="G99" s="55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2.75" hidden="1" customHeight="1" outlineLevel="2" x14ac:dyDescent="0.2">
      <c r="A100" s="63" t="s">
        <v>193</v>
      </c>
      <c r="C100" s="49" t="s">
        <v>113</v>
      </c>
      <c r="D100" s="54"/>
      <c r="E100" s="67"/>
      <c r="F100" s="53"/>
      <c r="G100" s="67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outlineLevel="2" x14ac:dyDescent="0.2">
      <c r="A101" s="63" t="s">
        <v>194</v>
      </c>
      <c r="C101" s="49" t="s">
        <v>195</v>
      </c>
      <c r="D101" s="54"/>
      <c r="E101" s="66">
        <v>0</v>
      </c>
      <c r="F101" s="53"/>
      <c r="G101" s="66">
        <v>0</v>
      </c>
      <c r="K101" s="59">
        <f>$G101/12</f>
        <v>0</v>
      </c>
      <c r="L101" s="59">
        <f>$G101/12</f>
        <v>0</v>
      </c>
      <c r="M101" s="59">
        <f>$G101/12</f>
        <v>0</v>
      </c>
      <c r="N101" s="58">
        <f>SUM(K101:M101)</f>
        <v>0</v>
      </c>
      <c r="O101" s="59">
        <f>$G101/12</f>
        <v>0</v>
      </c>
      <c r="P101" s="59">
        <f>$G101/12</f>
        <v>0</v>
      </c>
      <c r="Q101" s="59">
        <f>$G101/12</f>
        <v>0</v>
      </c>
      <c r="R101" s="58">
        <f>SUM(O101:Q101)</f>
        <v>0</v>
      </c>
      <c r="S101" s="59">
        <f>$G101/12</f>
        <v>0</v>
      </c>
      <c r="T101" s="59">
        <f>$G101/12</f>
        <v>0</v>
      </c>
      <c r="U101" s="59">
        <f>$G101/12</f>
        <v>0</v>
      </c>
      <c r="V101" s="58">
        <f>SUM(S101:U101)</f>
        <v>0</v>
      </c>
      <c r="W101" s="59">
        <f>$G101/12</f>
        <v>0</v>
      </c>
      <c r="X101" s="59">
        <f>$G101/12</f>
        <v>0</v>
      </c>
      <c r="Y101" s="59">
        <f>$G101/12</f>
        <v>0</v>
      </c>
      <c r="Z101" s="58">
        <f>SUM(W101:Y101)</f>
        <v>0</v>
      </c>
    </row>
    <row r="102" spans="1:26" outlineLevel="2" x14ac:dyDescent="0.2">
      <c r="A102" s="63" t="s">
        <v>196</v>
      </c>
      <c r="C102" s="49" t="s">
        <v>197</v>
      </c>
      <c r="D102" s="54"/>
      <c r="E102" s="66">
        <v>2117523.6</v>
      </c>
      <c r="F102" s="53"/>
      <c r="G102" s="66">
        <v>2456434</v>
      </c>
      <c r="K102" s="59">
        <f>$G102/12</f>
        <v>204702.83333333334</v>
      </c>
      <c r="L102" s="59">
        <f>$G102/12</f>
        <v>204702.83333333334</v>
      </c>
      <c r="M102" s="59">
        <f>$G102/12</f>
        <v>204702.83333333334</v>
      </c>
      <c r="N102" s="58">
        <f>SUM(K102:M102)</f>
        <v>614108.5</v>
      </c>
      <c r="O102" s="59">
        <f>$G102/12</f>
        <v>204702.83333333334</v>
      </c>
      <c r="P102" s="59">
        <f>$G102/12</f>
        <v>204702.83333333334</v>
      </c>
      <c r="Q102" s="59">
        <f>$G102/12</f>
        <v>204702.83333333334</v>
      </c>
      <c r="R102" s="58">
        <f>SUM(O102:Q102)</f>
        <v>614108.5</v>
      </c>
      <c r="S102" s="59">
        <f>$G102/12</f>
        <v>204702.83333333334</v>
      </c>
      <c r="T102" s="59">
        <f>$G102/12</f>
        <v>204702.83333333334</v>
      </c>
      <c r="U102" s="59">
        <f>$G102/12</f>
        <v>204702.83333333334</v>
      </c>
      <c r="V102" s="58">
        <f>SUM(S102:U102)</f>
        <v>614108.5</v>
      </c>
      <c r="W102" s="59">
        <f>$G102/12</f>
        <v>204702.83333333334</v>
      </c>
      <c r="X102" s="59">
        <f>$G102/12</f>
        <v>204702.83333333334</v>
      </c>
      <c r="Y102" s="59">
        <f>$G102/12</f>
        <v>204702.83333333334</v>
      </c>
      <c r="Z102" s="58">
        <f>SUM(W102:Y102)</f>
        <v>614108.5</v>
      </c>
    </row>
    <row r="103" spans="1:26" outlineLevel="2" x14ac:dyDescent="0.2">
      <c r="A103" s="63" t="s">
        <v>198</v>
      </c>
      <c r="C103" s="49" t="s">
        <v>199</v>
      </c>
      <c r="D103" s="54"/>
      <c r="E103" s="66">
        <v>397018.92</v>
      </c>
      <c r="F103" s="53"/>
      <c r="G103" s="66">
        <v>592087.97499999998</v>
      </c>
      <c r="K103" s="59">
        <f>$G103/12</f>
        <v>49340.664583333331</v>
      </c>
      <c r="L103" s="59">
        <f>$G103/12</f>
        <v>49340.664583333331</v>
      </c>
      <c r="M103" s="59">
        <f>$G103/12</f>
        <v>49340.664583333331</v>
      </c>
      <c r="N103" s="58">
        <f>SUM(K103:M103)</f>
        <v>148021.99374999999</v>
      </c>
      <c r="O103" s="59">
        <f>$G103/12</f>
        <v>49340.664583333331</v>
      </c>
      <c r="P103" s="59">
        <f>$G103/12</f>
        <v>49340.664583333331</v>
      </c>
      <c r="Q103" s="59">
        <f>$G103/12</f>
        <v>49340.664583333331</v>
      </c>
      <c r="R103" s="58">
        <f>SUM(O103:Q103)</f>
        <v>148021.99374999999</v>
      </c>
      <c r="S103" s="59">
        <f>$G103/12</f>
        <v>49340.664583333331</v>
      </c>
      <c r="T103" s="59">
        <f>$G103/12</f>
        <v>49340.664583333331</v>
      </c>
      <c r="U103" s="59">
        <f>$G103/12</f>
        <v>49340.664583333331</v>
      </c>
      <c r="V103" s="58">
        <f>SUM(S103:U103)</f>
        <v>148021.99374999999</v>
      </c>
      <c r="W103" s="59">
        <f>$G103/12</f>
        <v>49340.664583333331</v>
      </c>
      <c r="X103" s="59">
        <f>$G103/12</f>
        <v>49340.664583333331</v>
      </c>
      <c r="Y103" s="59">
        <f>$G103/12</f>
        <v>49340.664583333331</v>
      </c>
      <c r="Z103" s="58">
        <f>SUM(W103:Y103)</f>
        <v>148021.99374999999</v>
      </c>
    </row>
    <row r="104" spans="1:26" outlineLevel="2" x14ac:dyDescent="0.2">
      <c r="A104" s="63" t="s">
        <v>200</v>
      </c>
      <c r="C104" s="49" t="s">
        <v>201</v>
      </c>
      <c r="D104" s="54"/>
      <c r="E104" s="66">
        <v>1119797.6399999999</v>
      </c>
      <c r="F104" s="53"/>
      <c r="G104" s="66">
        <v>794051</v>
      </c>
      <c r="K104" s="59">
        <f>$G104/12</f>
        <v>66170.916666666672</v>
      </c>
      <c r="L104" s="59">
        <f>$G104/12</f>
        <v>66170.916666666672</v>
      </c>
      <c r="M104" s="59">
        <f>$G104/12</f>
        <v>66170.916666666672</v>
      </c>
      <c r="N104" s="58">
        <f>SUM(K104:M104)</f>
        <v>198512.75</v>
      </c>
      <c r="O104" s="59">
        <f>$G104/12</f>
        <v>66170.916666666672</v>
      </c>
      <c r="P104" s="59">
        <f>$G104/12</f>
        <v>66170.916666666672</v>
      </c>
      <c r="Q104" s="59">
        <f>$G104/12</f>
        <v>66170.916666666672</v>
      </c>
      <c r="R104" s="58">
        <f>SUM(O104:Q104)</f>
        <v>198512.75</v>
      </c>
      <c r="S104" s="59">
        <f>$G104/12</f>
        <v>66170.916666666672</v>
      </c>
      <c r="T104" s="59">
        <f>$G104/12</f>
        <v>66170.916666666672</v>
      </c>
      <c r="U104" s="59">
        <f>$G104/12</f>
        <v>66170.916666666672</v>
      </c>
      <c r="V104" s="58">
        <f>SUM(S104:U104)</f>
        <v>198512.75</v>
      </c>
      <c r="W104" s="59">
        <f>$G104/12</f>
        <v>66170.916666666672</v>
      </c>
      <c r="X104" s="59">
        <f>$G104/12</f>
        <v>66170.916666666672</v>
      </c>
      <c r="Y104" s="59">
        <f>$G104/12</f>
        <v>66170.916666666672</v>
      </c>
      <c r="Z104" s="58">
        <f>SUM(W104:Y104)</f>
        <v>198512.75</v>
      </c>
    </row>
    <row r="105" spans="1:26" outlineLevel="2" x14ac:dyDescent="0.2">
      <c r="A105" s="63" t="s">
        <v>202</v>
      </c>
      <c r="C105" s="49" t="s">
        <v>203</v>
      </c>
      <c r="D105" s="54"/>
      <c r="E105" s="66">
        <v>573732.96</v>
      </c>
      <c r="F105" s="53"/>
      <c r="G105" s="66">
        <v>738640.8</v>
      </c>
      <c r="K105" s="59">
        <f>$G105/12</f>
        <v>61553.4</v>
      </c>
      <c r="L105" s="59">
        <f>$G105/12</f>
        <v>61553.4</v>
      </c>
      <c r="M105" s="59">
        <f>$G105/12</f>
        <v>61553.4</v>
      </c>
      <c r="N105" s="58">
        <f>SUM(K105:M105)</f>
        <v>184660.2</v>
      </c>
      <c r="O105" s="59">
        <f>$G105/12</f>
        <v>61553.4</v>
      </c>
      <c r="P105" s="59">
        <f>$G105/12</f>
        <v>61553.4</v>
      </c>
      <c r="Q105" s="59">
        <f>$G105/12</f>
        <v>61553.4</v>
      </c>
      <c r="R105" s="58">
        <f>SUM(O105:Q105)</f>
        <v>184660.2</v>
      </c>
      <c r="S105" s="59">
        <f>$G105/12</f>
        <v>61553.4</v>
      </c>
      <c r="T105" s="59">
        <f>$G105/12</f>
        <v>61553.4</v>
      </c>
      <c r="U105" s="59">
        <f>$G105/12</f>
        <v>61553.4</v>
      </c>
      <c r="V105" s="58">
        <f>SUM(S105:U105)</f>
        <v>184660.2</v>
      </c>
      <c r="W105" s="59">
        <f>$G105/12</f>
        <v>61553.4</v>
      </c>
      <c r="X105" s="59">
        <f>$G105/12</f>
        <v>61553.4</v>
      </c>
      <c r="Y105" s="59">
        <f>$G105/12</f>
        <v>61553.4</v>
      </c>
      <c r="Z105" s="58">
        <f>SUM(W105:Y105)</f>
        <v>184660.2</v>
      </c>
    </row>
    <row r="106" spans="1:26" outlineLevel="2" x14ac:dyDescent="0.2">
      <c r="A106" s="63" t="s">
        <v>204</v>
      </c>
      <c r="C106" s="49" t="s">
        <v>205</v>
      </c>
      <c r="D106" s="54"/>
      <c r="E106" s="66">
        <v>1431685.68</v>
      </c>
      <c r="F106" s="53"/>
      <c r="G106" s="66">
        <v>1045783</v>
      </c>
      <c r="K106" s="59">
        <f>$G106/12</f>
        <v>87148.583333333328</v>
      </c>
      <c r="L106" s="59">
        <f>$G106/12</f>
        <v>87148.583333333328</v>
      </c>
      <c r="M106" s="59">
        <f>$G106/12</f>
        <v>87148.583333333328</v>
      </c>
      <c r="N106" s="58">
        <f>SUM(K106:M106)</f>
        <v>261445.75</v>
      </c>
      <c r="O106" s="59">
        <f>$G106/12</f>
        <v>87148.583333333328</v>
      </c>
      <c r="P106" s="59">
        <f>$G106/12</f>
        <v>87148.583333333328</v>
      </c>
      <c r="Q106" s="59">
        <f>$G106/12</f>
        <v>87148.583333333328</v>
      </c>
      <c r="R106" s="58">
        <f>SUM(O106:Q106)</f>
        <v>261445.75</v>
      </c>
      <c r="S106" s="59">
        <f>$G106/12</f>
        <v>87148.583333333328</v>
      </c>
      <c r="T106" s="59">
        <f>$G106/12</f>
        <v>87148.583333333328</v>
      </c>
      <c r="U106" s="59">
        <f>$G106/12</f>
        <v>87148.583333333328</v>
      </c>
      <c r="V106" s="58">
        <f>SUM(S106:U106)</f>
        <v>261445.75</v>
      </c>
      <c r="W106" s="59">
        <f>$G106/12</f>
        <v>87148.583333333328</v>
      </c>
      <c r="X106" s="59">
        <f>$G106/12</f>
        <v>87148.583333333328</v>
      </c>
      <c r="Y106" s="59">
        <f>$G106/12</f>
        <v>87148.583333333328</v>
      </c>
      <c r="Z106" s="58">
        <f>SUM(W106:Y106)</f>
        <v>261445.75</v>
      </c>
    </row>
    <row r="107" spans="1:26" outlineLevel="2" x14ac:dyDescent="0.2">
      <c r="A107" s="63" t="s">
        <v>206</v>
      </c>
      <c r="C107" s="49" t="s">
        <v>207</v>
      </c>
      <c r="D107" s="54"/>
      <c r="E107" s="66">
        <v>416231.28</v>
      </c>
      <c r="F107" s="53"/>
      <c r="G107" s="66">
        <v>501159.70415582199</v>
      </c>
      <c r="K107" s="59">
        <f>$G107/12</f>
        <v>41763.308679651833</v>
      </c>
      <c r="L107" s="59">
        <f>$G107/12</f>
        <v>41763.308679651833</v>
      </c>
      <c r="M107" s="59">
        <f>$G107/12</f>
        <v>41763.308679651833</v>
      </c>
      <c r="N107" s="58">
        <f>SUM(K107:M107)</f>
        <v>125289.9260389555</v>
      </c>
      <c r="O107" s="59">
        <f>$G107/12</f>
        <v>41763.308679651833</v>
      </c>
      <c r="P107" s="59">
        <f>$G107/12</f>
        <v>41763.308679651833</v>
      </c>
      <c r="Q107" s="59">
        <f>$G107/12</f>
        <v>41763.308679651833</v>
      </c>
      <c r="R107" s="58">
        <f>SUM(O107:Q107)</f>
        <v>125289.9260389555</v>
      </c>
      <c r="S107" s="59">
        <f>$G107/12</f>
        <v>41763.308679651833</v>
      </c>
      <c r="T107" s="59">
        <f>$G107/12</f>
        <v>41763.308679651833</v>
      </c>
      <c r="U107" s="59">
        <f>$G107/12</f>
        <v>41763.308679651833</v>
      </c>
      <c r="V107" s="58">
        <f>SUM(S107:U107)</f>
        <v>125289.9260389555</v>
      </c>
      <c r="W107" s="59">
        <f>$G107/12</f>
        <v>41763.308679651833</v>
      </c>
      <c r="X107" s="59">
        <f>$G107/12</f>
        <v>41763.308679651833</v>
      </c>
      <c r="Y107" s="59">
        <f>$G107/12</f>
        <v>41763.308679651833</v>
      </c>
      <c r="Z107" s="58">
        <f>SUM(W107:Y107)</f>
        <v>125289.9260389555</v>
      </c>
    </row>
    <row r="108" spans="1:26" outlineLevel="2" x14ac:dyDescent="0.2">
      <c r="A108" s="63" t="s">
        <v>208</v>
      </c>
      <c r="C108" s="49" t="s">
        <v>209</v>
      </c>
      <c r="D108" s="54"/>
      <c r="E108" s="66">
        <v>327624.96000000002</v>
      </c>
      <c r="F108" s="53"/>
      <c r="G108" s="66">
        <v>393155</v>
      </c>
      <c r="K108" s="59">
        <f>$G108/12</f>
        <v>32762.916666666668</v>
      </c>
      <c r="L108" s="59">
        <f>$G108/12</f>
        <v>32762.916666666668</v>
      </c>
      <c r="M108" s="59">
        <f>$G108/12</f>
        <v>32762.916666666668</v>
      </c>
      <c r="N108" s="58">
        <f>SUM(K108:M108)</f>
        <v>98288.75</v>
      </c>
      <c r="O108" s="59">
        <f>$G108/12</f>
        <v>32762.916666666668</v>
      </c>
      <c r="P108" s="59">
        <f>$G108/12</f>
        <v>32762.916666666668</v>
      </c>
      <c r="Q108" s="59">
        <f>$G108/12</f>
        <v>32762.916666666668</v>
      </c>
      <c r="R108" s="58">
        <f>SUM(O108:Q108)</f>
        <v>98288.75</v>
      </c>
      <c r="S108" s="59">
        <f>$G108/12</f>
        <v>32762.916666666668</v>
      </c>
      <c r="T108" s="59">
        <f>$G108/12</f>
        <v>32762.916666666668</v>
      </c>
      <c r="U108" s="59">
        <f>$G108/12</f>
        <v>32762.916666666668</v>
      </c>
      <c r="V108" s="58">
        <f>SUM(S108:U108)</f>
        <v>98288.75</v>
      </c>
      <c r="W108" s="59">
        <f>$G108/12</f>
        <v>32762.916666666668</v>
      </c>
      <c r="X108" s="59">
        <f>$G108/12</f>
        <v>32762.916666666668</v>
      </c>
      <c r="Y108" s="59">
        <f>$G108/12</f>
        <v>32762.916666666668</v>
      </c>
      <c r="Z108" s="58">
        <f>SUM(W108:Y108)</f>
        <v>98288.75</v>
      </c>
    </row>
    <row r="109" spans="1:26" outlineLevel="2" x14ac:dyDescent="0.2">
      <c r="A109" s="63" t="s">
        <v>210</v>
      </c>
      <c r="C109" s="49" t="s">
        <v>211</v>
      </c>
      <c r="D109" s="54"/>
      <c r="E109" s="66">
        <v>6080353.5599999996</v>
      </c>
      <c r="F109" s="53"/>
      <c r="G109" s="66">
        <v>6636785.7949000001</v>
      </c>
      <c r="K109" s="59">
        <f>$G109/12</f>
        <v>553065.4829083333</v>
      </c>
      <c r="L109" s="59">
        <f>$G109/12</f>
        <v>553065.4829083333</v>
      </c>
      <c r="M109" s="59">
        <f>$G109/12</f>
        <v>553065.4829083333</v>
      </c>
      <c r="N109" s="58">
        <f>SUM(K109:M109)</f>
        <v>1659196.448725</v>
      </c>
      <c r="O109" s="59">
        <f>$G109/12</f>
        <v>553065.4829083333</v>
      </c>
      <c r="P109" s="59">
        <f>$G109/12</f>
        <v>553065.4829083333</v>
      </c>
      <c r="Q109" s="59">
        <f>$G109/12</f>
        <v>553065.4829083333</v>
      </c>
      <c r="R109" s="58">
        <f>SUM(O109:Q109)</f>
        <v>1659196.448725</v>
      </c>
      <c r="S109" s="59">
        <f>$G109/12</f>
        <v>553065.4829083333</v>
      </c>
      <c r="T109" s="59">
        <f>$G109/12</f>
        <v>553065.4829083333</v>
      </c>
      <c r="U109" s="59">
        <f>$G109/12</f>
        <v>553065.4829083333</v>
      </c>
      <c r="V109" s="58">
        <f>SUM(S109:U109)</f>
        <v>1659196.448725</v>
      </c>
      <c r="W109" s="59">
        <f>$G109/12</f>
        <v>553065.4829083333</v>
      </c>
      <c r="X109" s="59">
        <f>$G109/12</f>
        <v>553065.4829083333</v>
      </c>
      <c r="Y109" s="59">
        <f>$G109/12</f>
        <v>553065.4829083333</v>
      </c>
      <c r="Z109" s="58">
        <f>SUM(W109:Y109)</f>
        <v>1659196.448725</v>
      </c>
    </row>
    <row r="110" spans="1:26" outlineLevel="2" x14ac:dyDescent="0.2">
      <c r="A110" s="63" t="s">
        <v>212</v>
      </c>
      <c r="C110" s="49" t="s">
        <v>213</v>
      </c>
      <c r="D110" s="54"/>
      <c r="E110" s="66">
        <v>768126.36</v>
      </c>
      <c r="F110" s="53"/>
      <c r="G110" s="66">
        <v>884616.2</v>
      </c>
      <c r="K110" s="59">
        <f>$G110/12</f>
        <v>73718.016666666663</v>
      </c>
      <c r="L110" s="59">
        <f>$G110/12</f>
        <v>73718.016666666663</v>
      </c>
      <c r="M110" s="59">
        <f>$G110/12</f>
        <v>73718.016666666663</v>
      </c>
      <c r="N110" s="58">
        <f>SUM(K110:M110)</f>
        <v>221154.05</v>
      </c>
      <c r="O110" s="59">
        <f>$G110/12</f>
        <v>73718.016666666663</v>
      </c>
      <c r="P110" s="59">
        <f>$G110/12</f>
        <v>73718.016666666663</v>
      </c>
      <c r="Q110" s="59">
        <f>$G110/12</f>
        <v>73718.016666666663</v>
      </c>
      <c r="R110" s="58">
        <f>SUM(O110:Q110)</f>
        <v>221154.05</v>
      </c>
      <c r="S110" s="59">
        <f>$G110/12</f>
        <v>73718.016666666663</v>
      </c>
      <c r="T110" s="59">
        <f>$G110/12</f>
        <v>73718.016666666663</v>
      </c>
      <c r="U110" s="59">
        <f>$G110/12</f>
        <v>73718.016666666663</v>
      </c>
      <c r="V110" s="58">
        <f>SUM(S110:U110)</f>
        <v>221154.05</v>
      </c>
      <c r="W110" s="59">
        <f>$G110/12</f>
        <v>73718.016666666663</v>
      </c>
      <c r="X110" s="59">
        <f>$G110/12</f>
        <v>73718.016666666663</v>
      </c>
      <c r="Y110" s="59">
        <f>$G110/12</f>
        <v>73718.016666666663</v>
      </c>
      <c r="Z110" s="58">
        <f>SUM(W110:Y110)</f>
        <v>221154.05</v>
      </c>
    </row>
    <row r="111" spans="1:26" outlineLevel="2" x14ac:dyDescent="0.2">
      <c r="A111" s="63" t="s">
        <v>214</v>
      </c>
      <c r="C111" s="49" t="s">
        <v>215</v>
      </c>
      <c r="D111" s="54"/>
      <c r="E111" s="66">
        <v>146251.07999999999</v>
      </c>
      <c r="F111" s="53"/>
      <c r="G111" s="66">
        <v>170070</v>
      </c>
      <c r="K111" s="59">
        <f>$G111/12</f>
        <v>14172.5</v>
      </c>
      <c r="L111" s="59">
        <f>$G111/12</f>
        <v>14172.5</v>
      </c>
      <c r="M111" s="59">
        <f>$G111/12</f>
        <v>14172.5</v>
      </c>
      <c r="N111" s="58">
        <f>SUM(K111:M111)</f>
        <v>42517.5</v>
      </c>
      <c r="O111" s="59">
        <f>$G111/12</f>
        <v>14172.5</v>
      </c>
      <c r="P111" s="59">
        <f>$G111/12</f>
        <v>14172.5</v>
      </c>
      <c r="Q111" s="59">
        <f>$G111/12</f>
        <v>14172.5</v>
      </c>
      <c r="R111" s="58">
        <f>SUM(O111:Q111)</f>
        <v>42517.5</v>
      </c>
      <c r="S111" s="59">
        <f>$G111/12</f>
        <v>14172.5</v>
      </c>
      <c r="T111" s="59">
        <f>$G111/12</f>
        <v>14172.5</v>
      </c>
      <c r="U111" s="59">
        <f>$G111/12</f>
        <v>14172.5</v>
      </c>
      <c r="V111" s="58">
        <f>SUM(S111:U111)</f>
        <v>42517.5</v>
      </c>
      <c r="W111" s="59">
        <f>$G111/12</f>
        <v>14172.5</v>
      </c>
      <c r="X111" s="59">
        <f>$G111/12</f>
        <v>14172.5</v>
      </c>
      <c r="Y111" s="59">
        <f>$G111/12</f>
        <v>14172.5</v>
      </c>
      <c r="Z111" s="58">
        <f>SUM(W111:Y111)</f>
        <v>42517.5</v>
      </c>
    </row>
    <row r="112" spans="1:26" outlineLevel="2" x14ac:dyDescent="0.2">
      <c r="A112" s="63" t="s">
        <v>216</v>
      </c>
      <c r="C112" s="49" t="s">
        <v>217</v>
      </c>
      <c r="D112" s="54"/>
      <c r="E112" s="66">
        <v>210891.36</v>
      </c>
      <c r="F112" s="53"/>
      <c r="G112" s="66">
        <v>229465</v>
      </c>
      <c r="K112" s="59">
        <f>$G112/12</f>
        <v>19122.083333333332</v>
      </c>
      <c r="L112" s="59">
        <f>$G112/12</f>
        <v>19122.083333333332</v>
      </c>
      <c r="M112" s="59">
        <f>$G112/12</f>
        <v>19122.083333333332</v>
      </c>
      <c r="N112" s="58">
        <f>SUM(K112:M112)</f>
        <v>57366.25</v>
      </c>
      <c r="O112" s="59">
        <f>$G112/12</f>
        <v>19122.083333333332</v>
      </c>
      <c r="P112" s="59">
        <f>$G112/12</f>
        <v>19122.083333333332</v>
      </c>
      <c r="Q112" s="59">
        <f>$G112/12</f>
        <v>19122.083333333332</v>
      </c>
      <c r="R112" s="58">
        <f>SUM(O112:Q112)</f>
        <v>57366.25</v>
      </c>
      <c r="S112" s="59">
        <f>$G112/12</f>
        <v>19122.083333333332</v>
      </c>
      <c r="T112" s="59">
        <f>$G112/12</f>
        <v>19122.083333333332</v>
      </c>
      <c r="U112" s="59">
        <f>$G112/12</f>
        <v>19122.083333333332</v>
      </c>
      <c r="V112" s="58">
        <f>SUM(S112:U112)</f>
        <v>57366.25</v>
      </c>
      <c r="W112" s="59">
        <f>$G112/12</f>
        <v>19122.083333333332</v>
      </c>
      <c r="X112" s="59">
        <f>$G112/12</f>
        <v>19122.083333333332</v>
      </c>
      <c r="Y112" s="59">
        <f>$G112/12</f>
        <v>19122.083333333332</v>
      </c>
      <c r="Z112" s="58">
        <f>SUM(W112:Y112)</f>
        <v>57366.25</v>
      </c>
    </row>
    <row r="113" spans="1:26" outlineLevel="2" x14ac:dyDescent="0.2">
      <c r="A113" s="63" t="s">
        <v>218</v>
      </c>
      <c r="C113" s="49" t="s">
        <v>219</v>
      </c>
      <c r="D113" s="54"/>
      <c r="E113" s="66">
        <v>668289.72</v>
      </c>
      <c r="F113" s="53"/>
      <c r="G113" s="66">
        <v>955538.38</v>
      </c>
      <c r="K113" s="59">
        <f>$G113/12</f>
        <v>79628.198333333334</v>
      </c>
      <c r="L113" s="59">
        <f>$G113/12</f>
        <v>79628.198333333334</v>
      </c>
      <c r="M113" s="59">
        <f>$G113/12</f>
        <v>79628.198333333334</v>
      </c>
      <c r="N113" s="58">
        <f>SUM(K113:M113)</f>
        <v>238884.595</v>
      </c>
      <c r="O113" s="59">
        <f>$G113/12</f>
        <v>79628.198333333334</v>
      </c>
      <c r="P113" s="59">
        <f>$G113/12</f>
        <v>79628.198333333334</v>
      </c>
      <c r="Q113" s="59">
        <f>$G113/12</f>
        <v>79628.198333333334</v>
      </c>
      <c r="R113" s="58">
        <f>SUM(O113:Q113)</f>
        <v>238884.595</v>
      </c>
      <c r="S113" s="59">
        <f>$G113/12</f>
        <v>79628.198333333334</v>
      </c>
      <c r="T113" s="59">
        <f>$G113/12</f>
        <v>79628.198333333334</v>
      </c>
      <c r="U113" s="59">
        <f>$G113/12</f>
        <v>79628.198333333334</v>
      </c>
      <c r="V113" s="58">
        <f>SUM(S113:U113)</f>
        <v>238884.595</v>
      </c>
      <c r="W113" s="59">
        <f>$G113/12</f>
        <v>79628.198333333334</v>
      </c>
      <c r="X113" s="59">
        <f>$G113/12</f>
        <v>79628.198333333334</v>
      </c>
      <c r="Y113" s="59">
        <f>$G113/12</f>
        <v>79628.198333333334</v>
      </c>
      <c r="Z113" s="58">
        <f>SUM(W113:Y113)</f>
        <v>238884.595</v>
      </c>
    </row>
    <row r="114" spans="1:26" outlineLevel="2" x14ac:dyDescent="0.2">
      <c r="A114" s="63" t="s">
        <v>220</v>
      </c>
      <c r="C114" s="49" t="s">
        <v>221</v>
      </c>
      <c r="D114" s="54"/>
      <c r="E114" s="66">
        <v>414600</v>
      </c>
      <c r="F114" s="53"/>
      <c r="G114" s="66">
        <v>467500</v>
      </c>
      <c r="K114" s="59">
        <f>$G114/12</f>
        <v>38958.333333333336</v>
      </c>
      <c r="L114" s="59">
        <f>$G114/12</f>
        <v>38958.333333333336</v>
      </c>
      <c r="M114" s="59">
        <f>$G114/12</f>
        <v>38958.333333333336</v>
      </c>
      <c r="N114" s="58">
        <f>SUM(K114:M114)</f>
        <v>116875</v>
      </c>
      <c r="O114" s="59">
        <f>$G114/12</f>
        <v>38958.333333333336</v>
      </c>
      <c r="P114" s="59">
        <f>$G114/12</f>
        <v>38958.333333333336</v>
      </c>
      <c r="Q114" s="59">
        <f>$G114/12</f>
        <v>38958.333333333336</v>
      </c>
      <c r="R114" s="58">
        <f>SUM(O114:Q114)</f>
        <v>116875</v>
      </c>
      <c r="S114" s="59">
        <f>$G114/12</f>
        <v>38958.333333333336</v>
      </c>
      <c r="T114" s="59">
        <f>$G114/12</f>
        <v>38958.333333333336</v>
      </c>
      <c r="U114" s="59">
        <f>$G114/12</f>
        <v>38958.333333333336</v>
      </c>
      <c r="V114" s="58">
        <f>SUM(S114:U114)</f>
        <v>116875</v>
      </c>
      <c r="W114" s="59">
        <f>$G114/12</f>
        <v>38958.333333333336</v>
      </c>
      <c r="X114" s="59">
        <f>$G114/12</f>
        <v>38958.333333333336</v>
      </c>
      <c r="Y114" s="59">
        <f>$G114/12</f>
        <v>38958.333333333336</v>
      </c>
      <c r="Z114" s="58">
        <f>SUM(W114:Y114)</f>
        <v>116875</v>
      </c>
    </row>
    <row r="115" spans="1:26" outlineLevel="2" x14ac:dyDescent="0.2">
      <c r="A115" s="63" t="s">
        <v>222</v>
      </c>
      <c r="C115" s="49" t="s">
        <v>73</v>
      </c>
      <c r="D115" s="54"/>
      <c r="E115" s="66">
        <v>518649.96</v>
      </c>
      <c r="F115" s="53"/>
      <c r="G115" s="66">
        <v>634146</v>
      </c>
      <c r="K115" s="59">
        <f>$G115/12</f>
        <v>52845.5</v>
      </c>
      <c r="L115" s="59">
        <f>$G115/12</f>
        <v>52845.5</v>
      </c>
      <c r="M115" s="59">
        <f>$G115/12</f>
        <v>52845.5</v>
      </c>
      <c r="N115" s="58">
        <f>SUM(K115:M115)</f>
        <v>158536.5</v>
      </c>
      <c r="O115" s="59">
        <f>$G115/12</f>
        <v>52845.5</v>
      </c>
      <c r="P115" s="59">
        <f>$G115/12</f>
        <v>52845.5</v>
      </c>
      <c r="Q115" s="59">
        <f>$G115/12</f>
        <v>52845.5</v>
      </c>
      <c r="R115" s="58">
        <f>SUM(O115:Q115)</f>
        <v>158536.5</v>
      </c>
      <c r="S115" s="59">
        <f>$G115/12</f>
        <v>52845.5</v>
      </c>
      <c r="T115" s="59">
        <f>$G115/12</f>
        <v>52845.5</v>
      </c>
      <c r="U115" s="59">
        <f>$G115/12</f>
        <v>52845.5</v>
      </c>
      <c r="V115" s="58">
        <f>SUM(S115:U115)</f>
        <v>158536.5</v>
      </c>
      <c r="W115" s="59">
        <f>$G115/12</f>
        <v>52845.5</v>
      </c>
      <c r="X115" s="59">
        <f>$G115/12</f>
        <v>52845.5</v>
      </c>
      <c r="Y115" s="59">
        <f>$G115/12</f>
        <v>52845.5</v>
      </c>
      <c r="Z115" s="58">
        <f>SUM(W115:Y115)</f>
        <v>158536.5</v>
      </c>
    </row>
    <row r="116" spans="1:26" outlineLevel="2" x14ac:dyDescent="0.2">
      <c r="A116" s="63"/>
      <c r="C116" s="62"/>
      <c r="D116" s="61"/>
      <c r="E116" s="60"/>
      <c r="F116" s="53"/>
      <c r="G116" s="60"/>
      <c r="K116" s="59">
        <f>$G116/12</f>
        <v>0</v>
      </c>
      <c r="L116" s="59">
        <f>$G116/12</f>
        <v>0</v>
      </c>
      <c r="M116" s="59">
        <f>$G116/12</f>
        <v>0</v>
      </c>
      <c r="N116" s="58">
        <f>SUM(K116:M116)</f>
        <v>0</v>
      </c>
      <c r="O116" s="59">
        <f>$G116/12</f>
        <v>0</v>
      </c>
      <c r="P116" s="59">
        <f>$G116/12</f>
        <v>0</v>
      </c>
      <c r="Q116" s="59">
        <f>$G116/12</f>
        <v>0</v>
      </c>
      <c r="R116" s="58">
        <f>SUM(O116:Q116)</f>
        <v>0</v>
      </c>
      <c r="S116" s="59">
        <f>$G116/12</f>
        <v>0</v>
      </c>
      <c r="T116" s="59">
        <f>$G116/12</f>
        <v>0</v>
      </c>
      <c r="U116" s="59">
        <f>$G116/12</f>
        <v>0</v>
      </c>
      <c r="V116" s="58">
        <f>SUM(S116:U116)</f>
        <v>0</v>
      </c>
      <c r="W116" s="59">
        <f>$G116/12</f>
        <v>0</v>
      </c>
      <c r="X116" s="59">
        <f>$G116/12</f>
        <v>0</v>
      </c>
      <c r="Y116" s="59">
        <f>$G116/12</f>
        <v>0</v>
      </c>
      <c r="Z116" s="58">
        <f>SUM(W116:Y116)</f>
        <v>0</v>
      </c>
    </row>
    <row r="117" spans="1:26" outlineLevel="1" x14ac:dyDescent="0.2">
      <c r="A117" s="57"/>
      <c r="C117" s="49" t="s">
        <v>86</v>
      </c>
      <c r="E117" s="53">
        <v>15190777.08</v>
      </c>
      <c r="F117" s="53"/>
      <c r="G117" s="53">
        <v>16499432.854055824</v>
      </c>
      <c r="K117" s="65">
        <f>SUM(K101:K116)</f>
        <v>1374952.7378379847</v>
      </c>
      <c r="L117" s="65">
        <f>SUM(L101:L116)</f>
        <v>1374952.7378379847</v>
      </c>
      <c r="M117" s="65">
        <f>SUM(M101:M116)</f>
        <v>1374952.7378379847</v>
      </c>
      <c r="N117" s="65">
        <f>SUM(K117:M117)</f>
        <v>4124858.2135139541</v>
      </c>
      <c r="O117" s="65">
        <f>SUM(O101:O116)</f>
        <v>1374952.7378379847</v>
      </c>
      <c r="P117" s="65">
        <f>SUM(P101:P116)</f>
        <v>1374952.7378379847</v>
      </c>
      <c r="Q117" s="65">
        <f>SUM(Q101:Q116)</f>
        <v>1374952.7378379847</v>
      </c>
      <c r="R117" s="65">
        <f>SUM(O117:Q117)</f>
        <v>4124858.2135139541</v>
      </c>
      <c r="S117" s="65">
        <f>SUM(S101:S116)</f>
        <v>1374952.7378379847</v>
      </c>
      <c r="T117" s="65">
        <f>SUM(T101:T116)</f>
        <v>1374952.7378379847</v>
      </c>
      <c r="U117" s="65">
        <f>SUM(U101:U116)</f>
        <v>1374952.7378379847</v>
      </c>
      <c r="V117" s="65">
        <f>SUM(S117:U117)</f>
        <v>4124858.2135139541</v>
      </c>
      <c r="W117" s="65">
        <f>SUM(W101:W116)</f>
        <v>1374952.7378379847</v>
      </c>
      <c r="X117" s="65">
        <f>SUM(X101:X116)</f>
        <v>1374952.7378379847</v>
      </c>
      <c r="Y117" s="65">
        <f>SUM(Y101:Y116)</f>
        <v>1374952.7378379847</v>
      </c>
      <c r="Z117" s="65">
        <f>SUM(W117:Y117)</f>
        <v>4124858.2135139541</v>
      </c>
    </row>
    <row r="118" spans="1:26" outlineLevel="1" x14ac:dyDescent="0.2">
      <c r="A118" s="57"/>
      <c r="E118" s="55"/>
      <c r="F118" s="53"/>
      <c r="G118" s="55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outlineLevel="1" x14ac:dyDescent="0.2">
      <c r="A119" s="57"/>
      <c r="E119" s="55"/>
      <c r="F119" s="53"/>
      <c r="G119" s="55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outlineLevel="1" x14ac:dyDescent="0.2">
      <c r="A120" s="57"/>
      <c r="B120" s="64" t="s">
        <v>85</v>
      </c>
      <c r="E120" s="55"/>
      <c r="F120" s="53"/>
      <c r="G120" s="55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2.75" hidden="1" customHeight="1" outlineLevel="2" x14ac:dyDescent="0.2">
      <c r="A121" s="63" t="s">
        <v>223</v>
      </c>
      <c r="C121" s="49" t="s">
        <v>113</v>
      </c>
      <c r="E121" s="55"/>
      <c r="F121" s="53"/>
      <c r="G121" s="55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outlineLevel="2" x14ac:dyDescent="0.2">
      <c r="A122" s="63" t="s">
        <v>224</v>
      </c>
      <c r="C122" s="49" t="s">
        <v>225</v>
      </c>
      <c r="E122" s="55">
        <v>246276.24</v>
      </c>
      <c r="F122" s="53"/>
      <c r="G122" s="55">
        <v>245287.5</v>
      </c>
      <c r="K122" s="59">
        <f>$G122/12</f>
        <v>20440.625</v>
      </c>
      <c r="L122" s="59">
        <f>$G122/12</f>
        <v>20440.625</v>
      </c>
      <c r="M122" s="59">
        <f>$G122/12</f>
        <v>20440.625</v>
      </c>
      <c r="N122" s="58">
        <f>SUM(K122:M122)</f>
        <v>61321.875</v>
      </c>
      <c r="O122" s="59">
        <f>$G122/12</f>
        <v>20440.625</v>
      </c>
      <c r="P122" s="59">
        <f>$G122/12</f>
        <v>20440.625</v>
      </c>
      <c r="Q122" s="59">
        <f>$G122/12</f>
        <v>20440.625</v>
      </c>
      <c r="R122" s="58">
        <f>SUM(O122:Q122)</f>
        <v>61321.875</v>
      </c>
      <c r="S122" s="59">
        <f>$G122/12</f>
        <v>20440.625</v>
      </c>
      <c r="T122" s="59">
        <f>$G122/12</f>
        <v>20440.625</v>
      </c>
      <c r="U122" s="59">
        <f>$G122/12</f>
        <v>20440.625</v>
      </c>
      <c r="V122" s="58">
        <f>SUM(S122:U122)</f>
        <v>61321.875</v>
      </c>
      <c r="W122" s="59">
        <f>$G122/12</f>
        <v>20440.625</v>
      </c>
      <c r="X122" s="59">
        <f>$G122/12</f>
        <v>20440.625</v>
      </c>
      <c r="Y122" s="59">
        <f>$G122/12</f>
        <v>20440.625</v>
      </c>
      <c r="Z122" s="58">
        <f>SUM(W122:Y122)</f>
        <v>61321.875</v>
      </c>
    </row>
    <row r="123" spans="1:26" outlineLevel="2" x14ac:dyDescent="0.2">
      <c r="A123" s="63" t="s">
        <v>226</v>
      </c>
      <c r="C123" s="49" t="s">
        <v>227</v>
      </c>
      <c r="E123" s="55">
        <v>166299.84</v>
      </c>
      <c r="F123" s="53"/>
      <c r="G123" s="55">
        <v>136485</v>
      </c>
      <c r="K123" s="59">
        <f>$G123/12</f>
        <v>11373.75</v>
      </c>
      <c r="L123" s="59">
        <f>$G123/12</f>
        <v>11373.75</v>
      </c>
      <c r="M123" s="59">
        <f>$G123/12</f>
        <v>11373.75</v>
      </c>
      <c r="N123" s="58">
        <f>SUM(K123:M123)</f>
        <v>34121.25</v>
      </c>
      <c r="O123" s="59">
        <f>$G123/12</f>
        <v>11373.75</v>
      </c>
      <c r="P123" s="59">
        <f>$G123/12</f>
        <v>11373.75</v>
      </c>
      <c r="Q123" s="59">
        <f>$G123/12</f>
        <v>11373.75</v>
      </c>
      <c r="R123" s="58">
        <f>SUM(O123:Q123)</f>
        <v>34121.25</v>
      </c>
      <c r="S123" s="59">
        <f>$G123/12</f>
        <v>11373.75</v>
      </c>
      <c r="T123" s="59">
        <f>$G123/12</f>
        <v>11373.75</v>
      </c>
      <c r="U123" s="59">
        <f>$G123/12</f>
        <v>11373.75</v>
      </c>
      <c r="V123" s="58">
        <f>SUM(S123:U123)</f>
        <v>34121.25</v>
      </c>
      <c r="W123" s="59">
        <f>$G123/12</f>
        <v>11373.75</v>
      </c>
      <c r="X123" s="59">
        <f>$G123/12</f>
        <v>11373.75</v>
      </c>
      <c r="Y123" s="59">
        <f>$G123/12</f>
        <v>11373.75</v>
      </c>
      <c r="Z123" s="58">
        <f>SUM(W123:Y123)</f>
        <v>34121.25</v>
      </c>
    </row>
    <row r="124" spans="1:26" ht="12.75" customHeight="1" outlineLevel="2" x14ac:dyDescent="0.2">
      <c r="A124" s="63" t="s">
        <v>228</v>
      </c>
      <c r="C124" s="49" t="s">
        <v>229</v>
      </c>
      <c r="E124" s="55">
        <v>375857.4</v>
      </c>
      <c r="F124" s="53"/>
      <c r="G124" s="55">
        <v>945870</v>
      </c>
      <c r="K124" s="59">
        <f>$G124/12</f>
        <v>78822.5</v>
      </c>
      <c r="L124" s="59">
        <f>$G124/12</f>
        <v>78822.5</v>
      </c>
      <c r="M124" s="59">
        <f>$G124/12</f>
        <v>78822.5</v>
      </c>
      <c r="N124" s="58">
        <f>SUM(K124:M124)</f>
        <v>236467.5</v>
      </c>
      <c r="O124" s="59">
        <f>$G124/12</f>
        <v>78822.5</v>
      </c>
      <c r="P124" s="59">
        <f>$G124/12</f>
        <v>78822.5</v>
      </c>
      <c r="Q124" s="59">
        <f>$G124/12</f>
        <v>78822.5</v>
      </c>
      <c r="R124" s="58">
        <f>SUM(O124:Q124)</f>
        <v>236467.5</v>
      </c>
      <c r="S124" s="59">
        <f>$G124/12</f>
        <v>78822.5</v>
      </c>
      <c r="T124" s="59">
        <f>$G124/12</f>
        <v>78822.5</v>
      </c>
      <c r="U124" s="59">
        <f>$G124/12</f>
        <v>78822.5</v>
      </c>
      <c r="V124" s="58">
        <f>SUM(S124:U124)</f>
        <v>236467.5</v>
      </c>
      <c r="W124" s="59">
        <f>$G124/12</f>
        <v>78822.5</v>
      </c>
      <c r="X124" s="59">
        <f>$G124/12</f>
        <v>78822.5</v>
      </c>
      <c r="Y124" s="59">
        <f>$G124/12</f>
        <v>78822.5</v>
      </c>
      <c r="Z124" s="58">
        <f>SUM(W124:Y124)</f>
        <v>236467.5</v>
      </c>
    </row>
    <row r="125" spans="1:26" outlineLevel="2" x14ac:dyDescent="0.2">
      <c r="A125" s="63" t="s">
        <v>230</v>
      </c>
      <c r="C125" s="49" t="s">
        <v>231</v>
      </c>
      <c r="E125" s="55">
        <v>1141067.04</v>
      </c>
      <c r="F125" s="53"/>
      <c r="G125" s="55">
        <v>1314265.1000000001</v>
      </c>
      <c r="K125" s="59">
        <f>$G125/12</f>
        <v>109522.09166666667</v>
      </c>
      <c r="L125" s="59">
        <f>$G125/12</f>
        <v>109522.09166666667</v>
      </c>
      <c r="M125" s="59">
        <f>$G125/12</f>
        <v>109522.09166666667</v>
      </c>
      <c r="N125" s="58">
        <f>SUM(K125:M125)</f>
        <v>328566.27500000002</v>
      </c>
      <c r="O125" s="59">
        <f>$G125/12</f>
        <v>109522.09166666667</v>
      </c>
      <c r="P125" s="59">
        <f>$G125/12</f>
        <v>109522.09166666667</v>
      </c>
      <c r="Q125" s="59">
        <f>$G125/12</f>
        <v>109522.09166666667</v>
      </c>
      <c r="R125" s="58">
        <f>SUM(O125:Q125)</f>
        <v>328566.27500000002</v>
      </c>
      <c r="S125" s="59">
        <f>$G125/12</f>
        <v>109522.09166666667</v>
      </c>
      <c r="T125" s="59">
        <f>$G125/12</f>
        <v>109522.09166666667</v>
      </c>
      <c r="U125" s="59">
        <f>$G125/12</f>
        <v>109522.09166666667</v>
      </c>
      <c r="V125" s="58">
        <f>SUM(S125:U125)</f>
        <v>328566.27500000002</v>
      </c>
      <c r="W125" s="59">
        <f>$G125/12</f>
        <v>109522.09166666667</v>
      </c>
      <c r="X125" s="59">
        <f>$G125/12</f>
        <v>109522.09166666667</v>
      </c>
      <c r="Y125" s="59">
        <f>$G125/12</f>
        <v>109522.09166666667</v>
      </c>
      <c r="Z125" s="58">
        <f>SUM(W125:Y125)</f>
        <v>328566.27500000002</v>
      </c>
    </row>
    <row r="126" spans="1:26" outlineLevel="2" x14ac:dyDescent="0.2">
      <c r="A126" s="63" t="s">
        <v>232</v>
      </c>
      <c r="C126" s="49" t="s">
        <v>233</v>
      </c>
      <c r="E126" s="55">
        <v>819698.64</v>
      </c>
      <c r="F126" s="53"/>
      <c r="G126" s="55">
        <v>928146</v>
      </c>
      <c r="K126" s="59">
        <f>$G126/12</f>
        <v>77345.5</v>
      </c>
      <c r="L126" s="59">
        <f>$G126/12</f>
        <v>77345.5</v>
      </c>
      <c r="M126" s="59">
        <f>$G126/12</f>
        <v>77345.5</v>
      </c>
      <c r="N126" s="58">
        <f>SUM(K126:M126)</f>
        <v>232036.5</v>
      </c>
      <c r="O126" s="59">
        <f>$G126/12</f>
        <v>77345.5</v>
      </c>
      <c r="P126" s="59">
        <f>$G126/12</f>
        <v>77345.5</v>
      </c>
      <c r="Q126" s="59">
        <f>$G126/12</f>
        <v>77345.5</v>
      </c>
      <c r="R126" s="58">
        <f>SUM(O126:Q126)</f>
        <v>232036.5</v>
      </c>
      <c r="S126" s="59">
        <f>$G126/12</f>
        <v>77345.5</v>
      </c>
      <c r="T126" s="59">
        <f>$G126/12</f>
        <v>77345.5</v>
      </c>
      <c r="U126" s="59">
        <f>$G126/12</f>
        <v>77345.5</v>
      </c>
      <c r="V126" s="58">
        <f>SUM(S126:U126)</f>
        <v>232036.5</v>
      </c>
      <c r="W126" s="59">
        <f>$G126/12</f>
        <v>77345.5</v>
      </c>
      <c r="X126" s="59">
        <f>$G126/12</f>
        <v>77345.5</v>
      </c>
      <c r="Y126" s="59">
        <f>$G126/12</f>
        <v>77345.5</v>
      </c>
      <c r="Z126" s="58">
        <f>SUM(W126:Y126)</f>
        <v>232036.5</v>
      </c>
    </row>
    <row r="127" spans="1:26" outlineLevel="2" x14ac:dyDescent="0.2">
      <c r="A127" s="63" t="s">
        <v>234</v>
      </c>
      <c r="C127" s="49" t="s">
        <v>235</v>
      </c>
      <c r="E127" s="55">
        <v>615768.36</v>
      </c>
      <c r="F127" s="53"/>
      <c r="G127" s="55">
        <v>669266</v>
      </c>
      <c r="K127" s="59">
        <f>$G127/12</f>
        <v>55772.166666666664</v>
      </c>
      <c r="L127" s="59">
        <f>$G127/12</f>
        <v>55772.166666666664</v>
      </c>
      <c r="M127" s="59">
        <f>$G127/12</f>
        <v>55772.166666666664</v>
      </c>
      <c r="N127" s="58">
        <f>SUM(K127:M127)</f>
        <v>167316.5</v>
      </c>
      <c r="O127" s="59">
        <f>$G127/12</f>
        <v>55772.166666666664</v>
      </c>
      <c r="P127" s="59">
        <f>$G127/12</f>
        <v>55772.166666666664</v>
      </c>
      <c r="Q127" s="59">
        <f>$G127/12</f>
        <v>55772.166666666664</v>
      </c>
      <c r="R127" s="58">
        <f>SUM(O127:Q127)</f>
        <v>167316.5</v>
      </c>
      <c r="S127" s="59">
        <f>$G127/12</f>
        <v>55772.166666666664</v>
      </c>
      <c r="T127" s="59">
        <f>$G127/12</f>
        <v>55772.166666666664</v>
      </c>
      <c r="U127" s="59">
        <f>$G127/12</f>
        <v>55772.166666666664</v>
      </c>
      <c r="V127" s="58">
        <f>SUM(S127:U127)</f>
        <v>167316.5</v>
      </c>
      <c r="W127" s="59">
        <f>$G127/12</f>
        <v>55772.166666666664</v>
      </c>
      <c r="X127" s="59">
        <f>$G127/12</f>
        <v>55772.166666666664</v>
      </c>
      <c r="Y127" s="59">
        <f>$G127/12</f>
        <v>55772.166666666664</v>
      </c>
      <c r="Z127" s="58">
        <f>SUM(W127:Y127)</f>
        <v>167316.5</v>
      </c>
    </row>
    <row r="128" spans="1:26" outlineLevel="2" x14ac:dyDescent="0.2">
      <c r="A128" s="63" t="s">
        <v>236</v>
      </c>
      <c r="C128" s="49" t="s">
        <v>237</v>
      </c>
      <c r="E128" s="55">
        <v>32799.96</v>
      </c>
      <c r="F128" s="53"/>
      <c r="G128" s="55">
        <v>33200</v>
      </c>
      <c r="K128" s="59">
        <f>$G128/12</f>
        <v>2766.6666666666665</v>
      </c>
      <c r="L128" s="59">
        <f>$G128/12</f>
        <v>2766.6666666666665</v>
      </c>
      <c r="M128" s="59">
        <f>$G128/12</f>
        <v>2766.6666666666665</v>
      </c>
      <c r="N128" s="58">
        <f>SUM(K128:M128)</f>
        <v>8300</v>
      </c>
      <c r="O128" s="59">
        <f>$G128/12</f>
        <v>2766.6666666666665</v>
      </c>
      <c r="P128" s="59">
        <f>$G128/12</f>
        <v>2766.6666666666665</v>
      </c>
      <c r="Q128" s="59">
        <f>$G128/12</f>
        <v>2766.6666666666665</v>
      </c>
      <c r="R128" s="58">
        <f>SUM(O128:Q128)</f>
        <v>8300</v>
      </c>
      <c r="S128" s="59">
        <f>$G128/12</f>
        <v>2766.6666666666665</v>
      </c>
      <c r="T128" s="59">
        <f>$G128/12</f>
        <v>2766.6666666666665</v>
      </c>
      <c r="U128" s="59">
        <f>$G128/12</f>
        <v>2766.6666666666665</v>
      </c>
      <c r="V128" s="58">
        <f>SUM(S128:U128)</f>
        <v>8300</v>
      </c>
      <c r="W128" s="59">
        <f>$G128/12</f>
        <v>2766.6666666666665</v>
      </c>
      <c r="X128" s="59">
        <f>$G128/12</f>
        <v>2766.6666666666665</v>
      </c>
      <c r="Y128" s="59">
        <f>$G128/12</f>
        <v>2766.6666666666665</v>
      </c>
      <c r="Z128" s="58">
        <f>SUM(W128:Y128)</f>
        <v>8300</v>
      </c>
    </row>
    <row r="129" spans="1:26" outlineLevel="2" x14ac:dyDescent="0.2">
      <c r="A129" s="63" t="s">
        <v>238</v>
      </c>
      <c r="C129" s="49" t="s">
        <v>239</v>
      </c>
      <c r="E129" s="55">
        <v>510669</v>
      </c>
      <c r="F129" s="53"/>
      <c r="G129" s="55">
        <v>655410</v>
      </c>
      <c r="K129" s="59">
        <f>$G129/12</f>
        <v>54617.5</v>
      </c>
      <c r="L129" s="59">
        <f>$G129/12</f>
        <v>54617.5</v>
      </c>
      <c r="M129" s="59">
        <f>$G129/12</f>
        <v>54617.5</v>
      </c>
      <c r="N129" s="58">
        <f>SUM(K129:M129)</f>
        <v>163852.5</v>
      </c>
      <c r="O129" s="59">
        <f>$G129/12</f>
        <v>54617.5</v>
      </c>
      <c r="P129" s="59">
        <f>$G129/12</f>
        <v>54617.5</v>
      </c>
      <c r="Q129" s="59">
        <f>$G129/12</f>
        <v>54617.5</v>
      </c>
      <c r="R129" s="58">
        <f>SUM(O129:Q129)</f>
        <v>163852.5</v>
      </c>
      <c r="S129" s="59">
        <f>$G129/12</f>
        <v>54617.5</v>
      </c>
      <c r="T129" s="59">
        <f>$G129/12</f>
        <v>54617.5</v>
      </c>
      <c r="U129" s="59">
        <f>$G129/12</f>
        <v>54617.5</v>
      </c>
      <c r="V129" s="58">
        <f>SUM(S129:U129)</f>
        <v>163852.5</v>
      </c>
      <c r="W129" s="59">
        <f>$G129/12</f>
        <v>54617.5</v>
      </c>
      <c r="X129" s="59">
        <f>$G129/12</f>
        <v>54617.5</v>
      </c>
      <c r="Y129" s="59">
        <f>$G129/12</f>
        <v>54617.5</v>
      </c>
      <c r="Z129" s="58">
        <f>SUM(W129:Y129)</f>
        <v>163852.5</v>
      </c>
    </row>
    <row r="130" spans="1:26" outlineLevel="2" x14ac:dyDescent="0.2">
      <c r="A130" s="63" t="s">
        <v>240</v>
      </c>
      <c r="C130" s="49" t="s">
        <v>241</v>
      </c>
      <c r="E130" s="55">
        <v>407443.92</v>
      </c>
      <c r="F130" s="53"/>
      <c r="G130" s="55">
        <v>420679</v>
      </c>
      <c r="K130" s="59">
        <f>$G130/12</f>
        <v>35056.583333333336</v>
      </c>
      <c r="L130" s="59">
        <f>$G130/12</f>
        <v>35056.583333333336</v>
      </c>
      <c r="M130" s="59">
        <f>$G130/12</f>
        <v>35056.583333333336</v>
      </c>
      <c r="N130" s="58">
        <f>SUM(K130:M130)</f>
        <v>105169.75</v>
      </c>
      <c r="O130" s="59">
        <f>$G130/12</f>
        <v>35056.583333333336</v>
      </c>
      <c r="P130" s="59">
        <f>$G130/12</f>
        <v>35056.583333333336</v>
      </c>
      <c r="Q130" s="59">
        <f>$G130/12</f>
        <v>35056.583333333336</v>
      </c>
      <c r="R130" s="58">
        <f>SUM(O130:Q130)</f>
        <v>105169.75</v>
      </c>
      <c r="S130" s="59">
        <f>$G130/12</f>
        <v>35056.583333333336</v>
      </c>
      <c r="T130" s="59">
        <f>$G130/12</f>
        <v>35056.583333333336</v>
      </c>
      <c r="U130" s="59">
        <f>$G130/12</f>
        <v>35056.583333333336</v>
      </c>
      <c r="V130" s="58">
        <f>SUM(S130:U130)</f>
        <v>105169.75</v>
      </c>
      <c r="W130" s="59">
        <f>$G130/12</f>
        <v>35056.583333333336</v>
      </c>
      <c r="X130" s="59">
        <f>$G130/12</f>
        <v>35056.583333333336</v>
      </c>
      <c r="Y130" s="59">
        <f>$G130/12</f>
        <v>35056.583333333336</v>
      </c>
      <c r="Z130" s="58">
        <f>SUM(W130:Y130)</f>
        <v>105169.75</v>
      </c>
    </row>
    <row r="131" spans="1:26" outlineLevel="2" x14ac:dyDescent="0.2">
      <c r="A131" s="63" t="s">
        <v>242</v>
      </c>
      <c r="C131" s="49" t="s">
        <v>243</v>
      </c>
      <c r="E131" s="55">
        <v>56200.08</v>
      </c>
      <c r="F131" s="53"/>
      <c r="G131" s="55">
        <v>68700</v>
      </c>
      <c r="K131" s="59">
        <f>$G131/12</f>
        <v>5725</v>
      </c>
      <c r="L131" s="59">
        <f>$G131/12</f>
        <v>5725</v>
      </c>
      <c r="M131" s="59">
        <f>$G131/12</f>
        <v>5725</v>
      </c>
      <c r="N131" s="58">
        <f>SUM(K131:M131)</f>
        <v>17175</v>
      </c>
      <c r="O131" s="59">
        <f>$G131/12</f>
        <v>5725</v>
      </c>
      <c r="P131" s="59">
        <f>$G131/12</f>
        <v>5725</v>
      </c>
      <c r="Q131" s="59">
        <f>$G131/12</f>
        <v>5725</v>
      </c>
      <c r="R131" s="58">
        <f>SUM(O131:Q131)</f>
        <v>17175</v>
      </c>
      <c r="S131" s="59">
        <f>$G131/12</f>
        <v>5725</v>
      </c>
      <c r="T131" s="59">
        <f>$G131/12</f>
        <v>5725</v>
      </c>
      <c r="U131" s="59">
        <f>$G131/12</f>
        <v>5725</v>
      </c>
      <c r="V131" s="58">
        <f>SUM(S131:U131)</f>
        <v>17175</v>
      </c>
      <c r="W131" s="59">
        <f>$G131/12</f>
        <v>5725</v>
      </c>
      <c r="X131" s="59">
        <f>$G131/12</f>
        <v>5725</v>
      </c>
      <c r="Y131" s="59">
        <f>$G131/12</f>
        <v>5725</v>
      </c>
      <c r="Z131" s="58">
        <f>SUM(W131:Y131)</f>
        <v>17175</v>
      </c>
    </row>
    <row r="132" spans="1:26" outlineLevel="2" x14ac:dyDescent="0.2">
      <c r="A132" s="63"/>
      <c r="C132" s="62"/>
      <c r="D132" s="61"/>
      <c r="E132" s="60"/>
      <c r="F132" s="53"/>
      <c r="G132" s="60"/>
      <c r="K132" s="59">
        <f>$G132/12</f>
        <v>0</v>
      </c>
      <c r="L132" s="59">
        <f>$G132/12</f>
        <v>0</v>
      </c>
      <c r="M132" s="59">
        <f>$G132/12</f>
        <v>0</v>
      </c>
      <c r="N132" s="58">
        <f>SUM(K132:M132)</f>
        <v>0</v>
      </c>
      <c r="O132" s="59">
        <f>$G132/12</f>
        <v>0</v>
      </c>
      <c r="P132" s="59">
        <f>$G132/12</f>
        <v>0</v>
      </c>
      <c r="Q132" s="59">
        <f>$G132/12</f>
        <v>0</v>
      </c>
      <c r="R132" s="58">
        <f>SUM(O132:Q132)</f>
        <v>0</v>
      </c>
      <c r="S132" s="59">
        <f>$G132/12</f>
        <v>0</v>
      </c>
      <c r="T132" s="59">
        <f>$G132/12</f>
        <v>0</v>
      </c>
      <c r="U132" s="59">
        <f>$G132/12</f>
        <v>0</v>
      </c>
      <c r="V132" s="58">
        <f>SUM(S132:U132)</f>
        <v>0</v>
      </c>
      <c r="W132" s="59">
        <f>$G132/12</f>
        <v>0</v>
      </c>
      <c r="X132" s="59">
        <f>$G132/12</f>
        <v>0</v>
      </c>
      <c r="Y132" s="59">
        <f>$G132/12</f>
        <v>0</v>
      </c>
      <c r="Z132" s="58">
        <f>SUM(W132:Y132)</f>
        <v>0</v>
      </c>
    </row>
    <row r="133" spans="1:26" outlineLevel="1" x14ac:dyDescent="0.2">
      <c r="A133" s="57"/>
      <c r="C133" s="49" t="s">
        <v>84</v>
      </c>
      <c r="E133" s="53">
        <v>4372080.4800000004</v>
      </c>
      <c r="F133" s="53"/>
      <c r="G133" s="53">
        <v>5417308.5999999996</v>
      </c>
      <c r="K133" s="65">
        <f>SUM(K122:K132)</f>
        <v>451442.38333333336</v>
      </c>
      <c r="L133" s="65">
        <f>SUM(L122:L132)</f>
        <v>451442.38333333336</v>
      </c>
      <c r="M133" s="65">
        <f>SUM(M122:M132)</f>
        <v>451442.38333333336</v>
      </c>
      <c r="N133" s="65">
        <f>SUM(K133:M133)</f>
        <v>1354327.1500000001</v>
      </c>
      <c r="O133" s="65">
        <f>SUM(O122:O132)</f>
        <v>451442.38333333336</v>
      </c>
      <c r="P133" s="65">
        <f>SUM(P122:P132)</f>
        <v>451442.38333333336</v>
      </c>
      <c r="Q133" s="65">
        <f>SUM(Q122:Q132)</f>
        <v>451442.38333333336</v>
      </c>
      <c r="R133" s="65">
        <f>SUM(O133:Q133)</f>
        <v>1354327.1500000001</v>
      </c>
      <c r="S133" s="65">
        <f>SUM(S122:S132)</f>
        <v>451442.38333333336</v>
      </c>
      <c r="T133" s="65">
        <f>SUM(T122:T132)</f>
        <v>451442.38333333336</v>
      </c>
      <c r="U133" s="65">
        <f>SUM(U122:U132)</f>
        <v>451442.38333333336</v>
      </c>
      <c r="V133" s="65">
        <f>SUM(S133:U133)</f>
        <v>1354327.1500000001</v>
      </c>
      <c r="W133" s="65">
        <f>SUM(W122:W132)</f>
        <v>451442.38333333336</v>
      </c>
      <c r="X133" s="65">
        <f>SUM(X122:X132)</f>
        <v>451442.38333333336</v>
      </c>
      <c r="Y133" s="65">
        <f>SUM(Y122:Y132)</f>
        <v>451442.38333333336</v>
      </c>
      <c r="Z133" s="65">
        <f>SUM(W133:Y133)</f>
        <v>1354327.1500000001</v>
      </c>
    </row>
    <row r="134" spans="1:26" outlineLevel="1" x14ac:dyDescent="0.2">
      <c r="A134" s="57"/>
      <c r="E134" s="55"/>
      <c r="F134" s="53"/>
      <c r="G134" s="55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outlineLevel="1" x14ac:dyDescent="0.2">
      <c r="A135" s="57"/>
      <c r="E135" s="55"/>
      <c r="F135" s="53"/>
      <c r="G135" s="55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outlineLevel="1" x14ac:dyDescent="0.2">
      <c r="A136" s="57"/>
      <c r="B136" s="64" t="s">
        <v>83</v>
      </c>
      <c r="E136" s="55"/>
      <c r="F136" s="53"/>
      <c r="G136" s="55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2.75" hidden="1" customHeight="1" outlineLevel="2" x14ac:dyDescent="0.2">
      <c r="A137" s="63" t="s">
        <v>244</v>
      </c>
      <c r="C137" s="49" t="s">
        <v>113</v>
      </c>
      <c r="E137" s="55"/>
      <c r="F137" s="53"/>
      <c r="G137" s="55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outlineLevel="2" x14ac:dyDescent="0.2">
      <c r="A138" s="63" t="s">
        <v>245</v>
      </c>
      <c r="C138" s="49" t="s">
        <v>1</v>
      </c>
      <c r="E138" s="55">
        <v>1652385.84</v>
      </c>
      <c r="F138" s="53"/>
      <c r="G138" s="55">
        <v>1695520.85822391</v>
      </c>
      <c r="K138" s="59">
        <f>$G138/12</f>
        <v>141293.4048519925</v>
      </c>
      <c r="L138" s="59">
        <f>$G138/12</f>
        <v>141293.4048519925</v>
      </c>
      <c r="M138" s="59">
        <f>$G138/12</f>
        <v>141293.4048519925</v>
      </c>
      <c r="N138" s="58">
        <f>SUM(K138:M138)</f>
        <v>423880.21455597749</v>
      </c>
      <c r="O138" s="59">
        <f>$G138/12</f>
        <v>141293.4048519925</v>
      </c>
      <c r="P138" s="59">
        <f>$G138/12</f>
        <v>141293.4048519925</v>
      </c>
      <c r="Q138" s="59">
        <f>$G138/12</f>
        <v>141293.4048519925</v>
      </c>
      <c r="R138" s="58">
        <f>SUM(O138:Q138)</f>
        <v>423880.21455597749</v>
      </c>
      <c r="S138" s="59">
        <f>$G138/12</f>
        <v>141293.4048519925</v>
      </c>
      <c r="T138" s="59">
        <f>$G138/12</f>
        <v>141293.4048519925</v>
      </c>
      <c r="U138" s="59">
        <f>$G138/12</f>
        <v>141293.4048519925</v>
      </c>
      <c r="V138" s="58">
        <f>SUM(S138:U138)</f>
        <v>423880.21455597749</v>
      </c>
      <c r="W138" s="59">
        <f>$G138/12</f>
        <v>141293.4048519925</v>
      </c>
      <c r="X138" s="59">
        <f>$G138/12</f>
        <v>141293.4048519925</v>
      </c>
      <c r="Y138" s="59">
        <f>$G138/12</f>
        <v>141293.4048519925</v>
      </c>
      <c r="Z138" s="58">
        <f>SUM(W138:Y138)</f>
        <v>423880.21455597749</v>
      </c>
    </row>
    <row r="139" spans="1:26" outlineLevel="2" x14ac:dyDescent="0.2">
      <c r="A139" s="63" t="s">
        <v>246</v>
      </c>
      <c r="C139" s="49" t="s">
        <v>247</v>
      </c>
      <c r="E139" s="55">
        <v>93000</v>
      </c>
      <c r="F139" s="53"/>
      <c r="G139" s="55">
        <v>122373</v>
      </c>
      <c r="K139" s="59">
        <f>$G139/12</f>
        <v>10197.75</v>
      </c>
      <c r="L139" s="59">
        <f>$G139/12</f>
        <v>10197.75</v>
      </c>
      <c r="M139" s="59">
        <f>$G139/12</f>
        <v>10197.75</v>
      </c>
      <c r="N139" s="58">
        <f>SUM(K139:M139)</f>
        <v>30593.25</v>
      </c>
      <c r="O139" s="59">
        <f>$G139/12</f>
        <v>10197.75</v>
      </c>
      <c r="P139" s="59">
        <f>$G139/12</f>
        <v>10197.75</v>
      </c>
      <c r="Q139" s="59">
        <f>$G139/12</f>
        <v>10197.75</v>
      </c>
      <c r="R139" s="58">
        <f>SUM(O139:Q139)</f>
        <v>30593.25</v>
      </c>
      <c r="S139" s="59">
        <f>$G139/12</f>
        <v>10197.75</v>
      </c>
      <c r="T139" s="59">
        <f>$G139/12</f>
        <v>10197.75</v>
      </c>
      <c r="U139" s="59">
        <f>$G139/12</f>
        <v>10197.75</v>
      </c>
      <c r="V139" s="58">
        <f>SUM(S139:U139)</f>
        <v>30593.25</v>
      </c>
      <c r="W139" s="59">
        <f>$G139/12</f>
        <v>10197.75</v>
      </c>
      <c r="X139" s="59">
        <f>$G139/12</f>
        <v>10197.75</v>
      </c>
      <c r="Y139" s="59">
        <f>$G139/12</f>
        <v>10197.75</v>
      </c>
      <c r="Z139" s="58">
        <f>SUM(W139:Y139)</f>
        <v>30593.25</v>
      </c>
    </row>
    <row r="140" spans="1:26" outlineLevel="2" x14ac:dyDescent="0.2">
      <c r="A140" s="63" t="s">
        <v>248</v>
      </c>
      <c r="C140" s="49" t="s">
        <v>249</v>
      </c>
      <c r="E140" s="55">
        <v>1914758.16</v>
      </c>
      <c r="F140" s="53"/>
      <c r="G140" s="55">
        <v>2095166.53</v>
      </c>
      <c r="K140" s="59">
        <f>$G140/12</f>
        <v>174597.21083333335</v>
      </c>
      <c r="L140" s="59">
        <f>$G140/12</f>
        <v>174597.21083333335</v>
      </c>
      <c r="M140" s="59">
        <f>$G140/12</f>
        <v>174597.21083333335</v>
      </c>
      <c r="N140" s="58">
        <f>SUM(K140:M140)</f>
        <v>523791.63250000007</v>
      </c>
      <c r="O140" s="59">
        <f>$G140/12</f>
        <v>174597.21083333335</v>
      </c>
      <c r="P140" s="59">
        <f>$G140/12</f>
        <v>174597.21083333335</v>
      </c>
      <c r="Q140" s="59">
        <f>$G140/12</f>
        <v>174597.21083333335</v>
      </c>
      <c r="R140" s="58">
        <f>SUM(O140:Q140)</f>
        <v>523791.63250000007</v>
      </c>
      <c r="S140" s="59">
        <f>$G140/12</f>
        <v>174597.21083333335</v>
      </c>
      <c r="T140" s="59">
        <f>$G140/12</f>
        <v>174597.21083333335</v>
      </c>
      <c r="U140" s="59">
        <f>$G140/12</f>
        <v>174597.21083333335</v>
      </c>
      <c r="V140" s="58">
        <f>SUM(S140:U140)</f>
        <v>523791.63250000007</v>
      </c>
      <c r="W140" s="59">
        <f>$G140/12</f>
        <v>174597.21083333335</v>
      </c>
      <c r="X140" s="59">
        <f>$G140/12</f>
        <v>174597.21083333335</v>
      </c>
      <c r="Y140" s="59">
        <f>$G140/12</f>
        <v>174597.21083333335</v>
      </c>
      <c r="Z140" s="58">
        <f>SUM(W140:Y140)</f>
        <v>523791.63250000007</v>
      </c>
    </row>
    <row r="141" spans="1:26" outlineLevel="2" x14ac:dyDescent="0.2">
      <c r="A141" s="63" t="s">
        <v>250</v>
      </c>
      <c r="C141" s="49" t="s">
        <v>251</v>
      </c>
      <c r="E141" s="55">
        <v>2069459.04</v>
      </c>
      <c r="F141" s="53"/>
      <c r="G141" s="55">
        <v>2193777.7296500001</v>
      </c>
      <c r="K141" s="59">
        <f>$G141/12</f>
        <v>182814.81080416669</v>
      </c>
      <c r="L141" s="59">
        <f>$G141/12</f>
        <v>182814.81080416669</v>
      </c>
      <c r="M141" s="59">
        <f>$G141/12</f>
        <v>182814.81080416669</v>
      </c>
      <c r="N141" s="58">
        <f>SUM(K141:M141)</f>
        <v>548444.43241250003</v>
      </c>
      <c r="O141" s="59">
        <f>$G141/12</f>
        <v>182814.81080416669</v>
      </c>
      <c r="P141" s="59">
        <f>$G141/12</f>
        <v>182814.81080416669</v>
      </c>
      <c r="Q141" s="59">
        <f>$G141/12</f>
        <v>182814.81080416669</v>
      </c>
      <c r="R141" s="58">
        <f>SUM(O141:Q141)</f>
        <v>548444.43241250003</v>
      </c>
      <c r="S141" s="59">
        <f>$G141/12</f>
        <v>182814.81080416669</v>
      </c>
      <c r="T141" s="59">
        <f>$G141/12</f>
        <v>182814.81080416669</v>
      </c>
      <c r="U141" s="59">
        <f>$G141/12</f>
        <v>182814.81080416669</v>
      </c>
      <c r="V141" s="58">
        <f>SUM(S141:U141)</f>
        <v>548444.43241250003</v>
      </c>
      <c r="W141" s="59">
        <f>$G141/12</f>
        <v>182814.81080416669</v>
      </c>
      <c r="X141" s="59">
        <f>$G141/12</f>
        <v>182814.81080416669</v>
      </c>
      <c r="Y141" s="59">
        <f>$G141/12</f>
        <v>182814.81080416669</v>
      </c>
      <c r="Z141" s="58">
        <f>SUM(W141:Y141)</f>
        <v>548444.43241250003</v>
      </c>
    </row>
    <row r="142" spans="1:26" outlineLevel="2" x14ac:dyDescent="0.2">
      <c r="A142" s="63" t="s">
        <v>252</v>
      </c>
      <c r="C142" s="49" t="s">
        <v>253</v>
      </c>
      <c r="E142" s="55">
        <v>142550.51999999999</v>
      </c>
      <c r="F142" s="53"/>
      <c r="G142" s="55">
        <v>173568.48</v>
      </c>
      <c r="K142" s="59">
        <f>$G142/12</f>
        <v>14464.04</v>
      </c>
      <c r="L142" s="59">
        <f>$G142/12</f>
        <v>14464.04</v>
      </c>
      <c r="M142" s="59">
        <f>$G142/12</f>
        <v>14464.04</v>
      </c>
      <c r="N142" s="58">
        <f>SUM(K142:M142)</f>
        <v>43392.12</v>
      </c>
      <c r="O142" s="59">
        <f>$G142/12</f>
        <v>14464.04</v>
      </c>
      <c r="P142" s="59">
        <f>$G142/12</f>
        <v>14464.04</v>
      </c>
      <c r="Q142" s="59">
        <f>$G142/12</f>
        <v>14464.04</v>
      </c>
      <c r="R142" s="58">
        <f>SUM(O142:Q142)</f>
        <v>43392.12</v>
      </c>
      <c r="S142" s="59">
        <f>$G142/12</f>
        <v>14464.04</v>
      </c>
      <c r="T142" s="59">
        <f>$G142/12</f>
        <v>14464.04</v>
      </c>
      <c r="U142" s="59">
        <f>$G142/12</f>
        <v>14464.04</v>
      </c>
      <c r="V142" s="58">
        <f>SUM(S142:U142)</f>
        <v>43392.12</v>
      </c>
      <c r="W142" s="59">
        <f>$G142/12</f>
        <v>14464.04</v>
      </c>
      <c r="X142" s="59">
        <f>$G142/12</f>
        <v>14464.04</v>
      </c>
      <c r="Y142" s="59">
        <f>$G142/12</f>
        <v>14464.04</v>
      </c>
      <c r="Z142" s="58">
        <f>SUM(W142:Y142)</f>
        <v>43392.12</v>
      </c>
    </row>
    <row r="143" spans="1:26" outlineLevel="2" x14ac:dyDescent="0.2">
      <c r="A143" s="63" t="s">
        <v>254</v>
      </c>
      <c r="C143" s="49" t="s">
        <v>255</v>
      </c>
      <c r="E143" s="55">
        <v>1440594.6</v>
      </c>
      <c r="F143" s="53"/>
      <c r="G143" s="55">
        <v>2221797.4900000002</v>
      </c>
      <c r="K143" s="59">
        <f>$G143/12</f>
        <v>185149.79083333336</v>
      </c>
      <c r="L143" s="59">
        <f>$G143/12</f>
        <v>185149.79083333336</v>
      </c>
      <c r="M143" s="59">
        <f>$G143/12</f>
        <v>185149.79083333336</v>
      </c>
      <c r="N143" s="58">
        <f>SUM(K143:M143)</f>
        <v>555449.37250000006</v>
      </c>
      <c r="O143" s="59">
        <f>$G143/12</f>
        <v>185149.79083333336</v>
      </c>
      <c r="P143" s="59">
        <f>$G143/12</f>
        <v>185149.79083333336</v>
      </c>
      <c r="Q143" s="59">
        <f>$G143/12</f>
        <v>185149.79083333336</v>
      </c>
      <c r="R143" s="58">
        <f>SUM(O143:Q143)</f>
        <v>555449.37250000006</v>
      </c>
      <c r="S143" s="59">
        <f>$G143/12</f>
        <v>185149.79083333336</v>
      </c>
      <c r="T143" s="59">
        <f>$G143/12</f>
        <v>185149.79083333336</v>
      </c>
      <c r="U143" s="59">
        <f>$G143/12</f>
        <v>185149.79083333336</v>
      </c>
      <c r="V143" s="58">
        <f>SUM(S143:U143)</f>
        <v>555449.37250000006</v>
      </c>
      <c r="W143" s="59">
        <f>$G143/12</f>
        <v>185149.79083333336</v>
      </c>
      <c r="X143" s="59">
        <f>$G143/12</f>
        <v>185149.79083333336</v>
      </c>
      <c r="Y143" s="59">
        <f>$G143/12</f>
        <v>185149.79083333336</v>
      </c>
      <c r="Z143" s="58">
        <f>SUM(W143:Y143)</f>
        <v>555449.37250000006</v>
      </c>
    </row>
    <row r="144" spans="1:26" outlineLevel="2" x14ac:dyDescent="0.2">
      <c r="A144" s="63" t="s">
        <v>256</v>
      </c>
      <c r="C144" s="49" t="s">
        <v>257</v>
      </c>
      <c r="E144" s="55">
        <v>1358809.2</v>
      </c>
      <c r="F144" s="53"/>
      <c r="G144" s="55">
        <v>1253930.75</v>
      </c>
      <c r="K144" s="59">
        <f>$G144/12</f>
        <v>104494.22916666667</v>
      </c>
      <c r="L144" s="59">
        <f>$G144/12</f>
        <v>104494.22916666667</v>
      </c>
      <c r="M144" s="59">
        <f>$G144/12</f>
        <v>104494.22916666667</v>
      </c>
      <c r="N144" s="58">
        <f>SUM(K144:M144)</f>
        <v>313482.6875</v>
      </c>
      <c r="O144" s="59">
        <f>$G144/12</f>
        <v>104494.22916666667</v>
      </c>
      <c r="P144" s="59">
        <f>$G144/12</f>
        <v>104494.22916666667</v>
      </c>
      <c r="Q144" s="59">
        <f>$G144/12</f>
        <v>104494.22916666667</v>
      </c>
      <c r="R144" s="58">
        <f>SUM(O144:Q144)</f>
        <v>313482.6875</v>
      </c>
      <c r="S144" s="59">
        <f>$G144/12</f>
        <v>104494.22916666667</v>
      </c>
      <c r="T144" s="59">
        <f>$G144/12</f>
        <v>104494.22916666667</v>
      </c>
      <c r="U144" s="59">
        <f>$G144/12</f>
        <v>104494.22916666667</v>
      </c>
      <c r="V144" s="58">
        <f>SUM(S144:U144)</f>
        <v>313482.6875</v>
      </c>
      <c r="W144" s="59">
        <f>$G144/12</f>
        <v>104494.22916666667</v>
      </c>
      <c r="X144" s="59">
        <f>$G144/12</f>
        <v>104494.22916666667</v>
      </c>
      <c r="Y144" s="59">
        <f>$G144/12</f>
        <v>104494.22916666667</v>
      </c>
      <c r="Z144" s="58">
        <f>SUM(W144:Y144)</f>
        <v>313482.6875</v>
      </c>
    </row>
    <row r="145" spans="1:26" outlineLevel="2" x14ac:dyDescent="0.2">
      <c r="A145" s="63" t="s">
        <v>258</v>
      </c>
      <c r="C145" s="49" t="s">
        <v>259</v>
      </c>
      <c r="E145" s="55">
        <v>96573</v>
      </c>
      <c r="F145" s="53"/>
      <c r="G145" s="55">
        <v>36223.25</v>
      </c>
      <c r="K145" s="59">
        <f>$G145/12</f>
        <v>3018.6041666666665</v>
      </c>
      <c r="L145" s="59">
        <f>$G145/12</f>
        <v>3018.6041666666665</v>
      </c>
      <c r="M145" s="59">
        <f>$G145/12</f>
        <v>3018.6041666666665</v>
      </c>
      <c r="N145" s="58">
        <f>SUM(K145:M145)</f>
        <v>9055.8125</v>
      </c>
      <c r="O145" s="59">
        <f>$G145/12</f>
        <v>3018.6041666666665</v>
      </c>
      <c r="P145" s="59">
        <f>$G145/12</f>
        <v>3018.6041666666665</v>
      </c>
      <c r="Q145" s="59">
        <f>$G145/12</f>
        <v>3018.6041666666665</v>
      </c>
      <c r="R145" s="58">
        <f>SUM(O145:Q145)</f>
        <v>9055.8125</v>
      </c>
      <c r="S145" s="59">
        <f>$G145/12</f>
        <v>3018.6041666666665</v>
      </c>
      <c r="T145" s="59">
        <f>$G145/12</f>
        <v>3018.6041666666665</v>
      </c>
      <c r="U145" s="59">
        <f>$G145/12</f>
        <v>3018.6041666666665</v>
      </c>
      <c r="V145" s="58">
        <f>SUM(S145:U145)</f>
        <v>9055.8125</v>
      </c>
      <c r="W145" s="59">
        <f>$G145/12</f>
        <v>3018.6041666666665</v>
      </c>
      <c r="X145" s="59">
        <f>$G145/12</f>
        <v>3018.6041666666665</v>
      </c>
      <c r="Y145" s="59">
        <f>$G145/12</f>
        <v>3018.6041666666665</v>
      </c>
      <c r="Z145" s="58">
        <f>SUM(W145:Y145)</f>
        <v>9055.8125</v>
      </c>
    </row>
    <row r="146" spans="1:26" outlineLevel="2" x14ac:dyDescent="0.2">
      <c r="A146" s="63" t="s">
        <v>260</v>
      </c>
      <c r="C146" s="49" t="s">
        <v>261</v>
      </c>
      <c r="E146" s="55">
        <v>1457117.76</v>
      </c>
      <c r="F146" s="53"/>
      <c r="G146" s="55">
        <v>1829515.63</v>
      </c>
      <c r="K146" s="59">
        <f>$G146/12</f>
        <v>152459.63583333333</v>
      </c>
      <c r="L146" s="59">
        <f>$G146/12</f>
        <v>152459.63583333333</v>
      </c>
      <c r="M146" s="59">
        <f>$G146/12</f>
        <v>152459.63583333333</v>
      </c>
      <c r="N146" s="58">
        <f>SUM(K146:M146)</f>
        <v>457378.90749999997</v>
      </c>
      <c r="O146" s="59">
        <f>$G146/12</f>
        <v>152459.63583333333</v>
      </c>
      <c r="P146" s="59">
        <f>$G146/12</f>
        <v>152459.63583333333</v>
      </c>
      <c r="Q146" s="59">
        <f>$G146/12</f>
        <v>152459.63583333333</v>
      </c>
      <c r="R146" s="58">
        <f>SUM(O146:Q146)</f>
        <v>457378.90749999997</v>
      </c>
      <c r="S146" s="59">
        <f>$G146/12</f>
        <v>152459.63583333333</v>
      </c>
      <c r="T146" s="59">
        <f>$G146/12</f>
        <v>152459.63583333333</v>
      </c>
      <c r="U146" s="59">
        <f>$G146/12</f>
        <v>152459.63583333333</v>
      </c>
      <c r="V146" s="58">
        <f>SUM(S146:U146)</f>
        <v>457378.90749999997</v>
      </c>
      <c r="W146" s="59">
        <f>$G146/12</f>
        <v>152459.63583333333</v>
      </c>
      <c r="X146" s="59">
        <f>$G146/12</f>
        <v>152459.63583333333</v>
      </c>
      <c r="Y146" s="59">
        <f>$G146/12</f>
        <v>152459.63583333333</v>
      </c>
      <c r="Z146" s="58">
        <f>SUM(W146:Y146)</f>
        <v>457378.90749999997</v>
      </c>
    </row>
    <row r="147" spans="1:26" outlineLevel="2" x14ac:dyDescent="0.2">
      <c r="A147" s="63" t="s">
        <v>262</v>
      </c>
      <c r="C147" s="49" t="s">
        <v>263</v>
      </c>
      <c r="E147" s="55">
        <v>6513504.96</v>
      </c>
      <c r="F147" s="53"/>
      <c r="G147" s="55">
        <v>7017725.1200000001</v>
      </c>
      <c r="K147" s="59">
        <f>$G147/12</f>
        <v>584810.42666666664</v>
      </c>
      <c r="L147" s="59">
        <f>$G147/12</f>
        <v>584810.42666666664</v>
      </c>
      <c r="M147" s="59">
        <f>$G147/12</f>
        <v>584810.42666666664</v>
      </c>
      <c r="N147" s="58">
        <f>SUM(K147:M147)</f>
        <v>1754431.2799999998</v>
      </c>
      <c r="O147" s="59">
        <f>$G147/12</f>
        <v>584810.42666666664</v>
      </c>
      <c r="P147" s="59">
        <f>$G147/12</f>
        <v>584810.42666666664</v>
      </c>
      <c r="Q147" s="59">
        <f>$G147/12</f>
        <v>584810.42666666664</v>
      </c>
      <c r="R147" s="58">
        <f>SUM(O147:Q147)</f>
        <v>1754431.2799999998</v>
      </c>
      <c r="S147" s="59">
        <f>$G147/12</f>
        <v>584810.42666666664</v>
      </c>
      <c r="T147" s="59">
        <f>$G147/12</f>
        <v>584810.42666666664</v>
      </c>
      <c r="U147" s="59">
        <f>$G147/12</f>
        <v>584810.42666666664</v>
      </c>
      <c r="V147" s="58">
        <f>SUM(S147:U147)</f>
        <v>1754431.2799999998</v>
      </c>
      <c r="W147" s="59">
        <f>$G147/12</f>
        <v>584810.42666666664</v>
      </c>
      <c r="X147" s="59">
        <f>$G147/12</f>
        <v>584810.42666666664</v>
      </c>
      <c r="Y147" s="59">
        <f>$G147/12</f>
        <v>584810.42666666664</v>
      </c>
      <c r="Z147" s="58">
        <f>SUM(W147:Y147)</f>
        <v>1754431.2799999998</v>
      </c>
    </row>
    <row r="148" spans="1:26" outlineLevel="2" x14ac:dyDescent="0.2">
      <c r="A148" s="63" t="s">
        <v>264</v>
      </c>
      <c r="C148" s="49" t="s">
        <v>265</v>
      </c>
      <c r="E148" s="55">
        <v>164666.97</v>
      </c>
      <c r="F148" s="53"/>
      <c r="G148" s="55">
        <v>161667</v>
      </c>
      <c r="K148" s="59">
        <f>$G148/12</f>
        <v>13472.25</v>
      </c>
      <c r="L148" s="59">
        <f>$G148/12</f>
        <v>13472.25</v>
      </c>
      <c r="M148" s="59">
        <f>$G148/12</f>
        <v>13472.25</v>
      </c>
      <c r="N148" s="58">
        <f>SUM(K148:M148)</f>
        <v>40416.75</v>
      </c>
      <c r="O148" s="59">
        <f>$G148/12</f>
        <v>13472.25</v>
      </c>
      <c r="P148" s="59">
        <f>$G148/12</f>
        <v>13472.25</v>
      </c>
      <c r="Q148" s="59">
        <f>$G148/12</f>
        <v>13472.25</v>
      </c>
      <c r="R148" s="58">
        <f>SUM(O148:Q148)</f>
        <v>40416.75</v>
      </c>
      <c r="S148" s="59">
        <f>$G148/12</f>
        <v>13472.25</v>
      </c>
      <c r="T148" s="59">
        <f>$G148/12</f>
        <v>13472.25</v>
      </c>
      <c r="U148" s="59">
        <f>$G148/12</f>
        <v>13472.25</v>
      </c>
      <c r="V148" s="58">
        <f>SUM(S148:U148)</f>
        <v>40416.75</v>
      </c>
      <c r="W148" s="59">
        <f>$G148/12</f>
        <v>13472.25</v>
      </c>
      <c r="X148" s="59">
        <f>$G148/12</f>
        <v>13472.25</v>
      </c>
      <c r="Y148" s="59">
        <f>$G148/12</f>
        <v>13472.25</v>
      </c>
      <c r="Z148" s="58">
        <f>SUM(W148:Y148)</f>
        <v>40416.75</v>
      </c>
    </row>
    <row r="149" spans="1:26" outlineLevel="2" x14ac:dyDescent="0.2">
      <c r="A149" s="63" t="s">
        <v>266</v>
      </c>
      <c r="C149" s="49" t="s">
        <v>267</v>
      </c>
      <c r="E149" s="55">
        <v>0</v>
      </c>
      <c r="F149" s="53"/>
      <c r="G149" s="55">
        <v>0</v>
      </c>
      <c r="K149" s="59">
        <f>$G149/12</f>
        <v>0</v>
      </c>
      <c r="L149" s="59">
        <f>$G149/12</f>
        <v>0</v>
      </c>
      <c r="M149" s="59">
        <f>$G149/12</f>
        <v>0</v>
      </c>
      <c r="N149" s="58">
        <f>SUM(K149:M149)</f>
        <v>0</v>
      </c>
      <c r="O149" s="59">
        <f>$G149/12</f>
        <v>0</v>
      </c>
      <c r="P149" s="59">
        <f>$G149/12</f>
        <v>0</v>
      </c>
      <c r="Q149" s="59">
        <f>$G149/12</f>
        <v>0</v>
      </c>
      <c r="R149" s="58">
        <f>SUM(O149:Q149)</f>
        <v>0</v>
      </c>
      <c r="S149" s="59">
        <f>$G149/12</f>
        <v>0</v>
      </c>
      <c r="T149" s="59">
        <f>$G149/12</f>
        <v>0</v>
      </c>
      <c r="U149" s="59">
        <f>$G149/12</f>
        <v>0</v>
      </c>
      <c r="V149" s="58">
        <f>SUM(S149:U149)</f>
        <v>0</v>
      </c>
      <c r="W149" s="59">
        <f>$G149/12</f>
        <v>0</v>
      </c>
      <c r="X149" s="59">
        <f>$G149/12</f>
        <v>0</v>
      </c>
      <c r="Y149" s="59">
        <f>$G149/12</f>
        <v>0</v>
      </c>
      <c r="Z149" s="58">
        <f>SUM(W149:Y149)</f>
        <v>0</v>
      </c>
    </row>
    <row r="150" spans="1:26" outlineLevel="2" x14ac:dyDescent="0.2">
      <c r="A150" s="63"/>
      <c r="C150" s="62"/>
      <c r="D150" s="61"/>
      <c r="E150" s="60"/>
      <c r="F150" s="53"/>
      <c r="G150" s="60"/>
      <c r="K150" s="59">
        <f>$G150/12</f>
        <v>0</v>
      </c>
      <c r="L150" s="59">
        <f>$G150/12</f>
        <v>0</v>
      </c>
      <c r="M150" s="59">
        <f>$G150/12</f>
        <v>0</v>
      </c>
      <c r="N150" s="58">
        <f>SUM(K150:M150)</f>
        <v>0</v>
      </c>
      <c r="O150" s="59">
        <f>$G150/12</f>
        <v>0</v>
      </c>
      <c r="P150" s="59">
        <f>$G150/12</f>
        <v>0</v>
      </c>
      <c r="Q150" s="59">
        <f>$G150/12</f>
        <v>0</v>
      </c>
      <c r="R150" s="58">
        <f>SUM(O150:Q150)</f>
        <v>0</v>
      </c>
      <c r="S150" s="59">
        <f>$G150/12</f>
        <v>0</v>
      </c>
      <c r="T150" s="59">
        <f>$G150/12</f>
        <v>0</v>
      </c>
      <c r="U150" s="59">
        <f>$G150/12</f>
        <v>0</v>
      </c>
      <c r="V150" s="58">
        <f>SUM(S150:U150)</f>
        <v>0</v>
      </c>
      <c r="W150" s="59">
        <f>$G150/12</f>
        <v>0</v>
      </c>
      <c r="X150" s="59">
        <f>$G150/12</f>
        <v>0</v>
      </c>
      <c r="Y150" s="59">
        <f>$G150/12</f>
        <v>0</v>
      </c>
      <c r="Z150" s="58">
        <f>SUM(W150:Y150)</f>
        <v>0</v>
      </c>
    </row>
    <row r="151" spans="1:26" outlineLevel="1" x14ac:dyDescent="0.2">
      <c r="A151" s="57"/>
      <c r="C151" s="49" t="s">
        <v>82</v>
      </c>
      <c r="E151" s="53">
        <v>16903420.049999997</v>
      </c>
      <c r="F151" s="53"/>
      <c r="G151" s="53">
        <v>18801265.83787391</v>
      </c>
      <c r="K151" s="65">
        <f>SUM(K138:K150)</f>
        <v>1566772.153156159</v>
      </c>
      <c r="L151" s="65">
        <f>SUM(L138:L150)</f>
        <v>1566772.153156159</v>
      </c>
      <c r="M151" s="65">
        <f>SUM(M138:M150)</f>
        <v>1566772.153156159</v>
      </c>
      <c r="N151" s="65">
        <f>SUM(K151:M151)</f>
        <v>4700316.4594684765</v>
      </c>
      <c r="O151" s="65">
        <f>SUM(O138:O150)</f>
        <v>1566772.153156159</v>
      </c>
      <c r="P151" s="65">
        <f>SUM(P138:P150)</f>
        <v>1566772.153156159</v>
      </c>
      <c r="Q151" s="65">
        <f>SUM(Q138:Q150)</f>
        <v>1566772.153156159</v>
      </c>
      <c r="R151" s="65">
        <f>SUM(O151:Q151)</f>
        <v>4700316.4594684765</v>
      </c>
      <c r="S151" s="65">
        <f>SUM(S138:S150)</f>
        <v>1566772.153156159</v>
      </c>
      <c r="T151" s="65">
        <f>SUM(T138:T150)</f>
        <v>1566772.153156159</v>
      </c>
      <c r="U151" s="65">
        <f>SUM(U138:U150)</f>
        <v>1566772.153156159</v>
      </c>
      <c r="V151" s="65">
        <f>SUM(S151:U151)</f>
        <v>4700316.4594684765</v>
      </c>
      <c r="W151" s="65">
        <f>SUM(W138:W150)</f>
        <v>1566772.153156159</v>
      </c>
      <c r="X151" s="65">
        <f>SUM(X138:X150)</f>
        <v>1566772.153156159</v>
      </c>
      <c r="Y151" s="65">
        <f>SUM(Y138:Y150)</f>
        <v>1566772.153156159</v>
      </c>
      <c r="Z151" s="65">
        <f>SUM(W151:Y151)</f>
        <v>4700316.4594684765</v>
      </c>
    </row>
    <row r="152" spans="1:26" outlineLevel="1" x14ac:dyDescent="0.2">
      <c r="A152" s="57"/>
      <c r="E152" s="55"/>
      <c r="F152" s="53"/>
      <c r="G152" s="55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outlineLevel="1" x14ac:dyDescent="0.2">
      <c r="A153" s="57"/>
      <c r="E153" s="55"/>
      <c r="F153" s="53"/>
      <c r="G153" s="55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outlineLevel="1" x14ac:dyDescent="0.2">
      <c r="A154" s="57"/>
      <c r="B154" s="64" t="s">
        <v>81</v>
      </c>
      <c r="E154" s="55"/>
      <c r="F154" s="53"/>
      <c r="G154" s="55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2.75" hidden="1" customHeight="1" outlineLevel="2" x14ac:dyDescent="0.2">
      <c r="A155" s="63" t="s">
        <v>268</v>
      </c>
      <c r="C155" s="49" t="s">
        <v>113</v>
      </c>
      <c r="E155" s="55"/>
      <c r="F155" s="53"/>
      <c r="G155" s="55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outlineLevel="2" x14ac:dyDescent="0.2">
      <c r="A156" s="63" t="s">
        <v>269</v>
      </c>
      <c r="C156" s="49" t="s">
        <v>270</v>
      </c>
      <c r="E156" s="55">
        <v>225000</v>
      </c>
      <c r="F156" s="53"/>
      <c r="G156" s="55">
        <v>230000</v>
      </c>
      <c r="K156" s="59">
        <f>$G156/12</f>
        <v>19166.666666666668</v>
      </c>
      <c r="L156" s="59">
        <f>$G156/12</f>
        <v>19166.666666666668</v>
      </c>
      <c r="M156" s="59">
        <f>$G156/12</f>
        <v>19166.666666666668</v>
      </c>
      <c r="N156" s="58">
        <f>SUM(K156:M156)</f>
        <v>57500</v>
      </c>
      <c r="O156" s="59">
        <f>$G156/12</f>
        <v>19166.666666666668</v>
      </c>
      <c r="P156" s="59">
        <f>$G156/12</f>
        <v>19166.666666666668</v>
      </c>
      <c r="Q156" s="59">
        <f>$G156/12</f>
        <v>19166.666666666668</v>
      </c>
      <c r="R156" s="58">
        <f>SUM(O156:Q156)</f>
        <v>57500</v>
      </c>
      <c r="S156" s="59">
        <f>$G156/12</f>
        <v>19166.666666666668</v>
      </c>
      <c r="T156" s="59">
        <f>$G156/12</f>
        <v>19166.666666666668</v>
      </c>
      <c r="U156" s="59">
        <f>$G156/12</f>
        <v>19166.666666666668</v>
      </c>
      <c r="V156" s="58">
        <f>SUM(S156:U156)</f>
        <v>57500</v>
      </c>
      <c r="W156" s="59">
        <f>$G156/12</f>
        <v>19166.666666666668</v>
      </c>
      <c r="X156" s="59">
        <f>$G156/12</f>
        <v>19166.666666666668</v>
      </c>
      <c r="Y156" s="59">
        <f>$G156/12</f>
        <v>19166.666666666668</v>
      </c>
      <c r="Z156" s="58">
        <f>SUM(W156:Y156)</f>
        <v>57500</v>
      </c>
    </row>
    <row r="157" spans="1:26" outlineLevel="2" x14ac:dyDescent="0.2">
      <c r="A157" s="63" t="s">
        <v>271</v>
      </c>
      <c r="C157" s="49" t="s">
        <v>272</v>
      </c>
      <c r="E157" s="55">
        <v>106400.04</v>
      </c>
      <c r="F157" s="53"/>
      <c r="G157" s="55">
        <v>113400</v>
      </c>
      <c r="K157" s="59">
        <f>$G157/12</f>
        <v>9450</v>
      </c>
      <c r="L157" s="59">
        <f>$G157/12</f>
        <v>9450</v>
      </c>
      <c r="M157" s="59">
        <f>$G157/12</f>
        <v>9450</v>
      </c>
      <c r="N157" s="58">
        <f>SUM(K157:M157)</f>
        <v>28350</v>
      </c>
      <c r="O157" s="59">
        <f>$G157/12</f>
        <v>9450</v>
      </c>
      <c r="P157" s="59">
        <f>$G157/12</f>
        <v>9450</v>
      </c>
      <c r="Q157" s="59">
        <f>$G157/12</f>
        <v>9450</v>
      </c>
      <c r="R157" s="58">
        <f>SUM(O157:Q157)</f>
        <v>28350</v>
      </c>
      <c r="S157" s="59">
        <f>$G157/12</f>
        <v>9450</v>
      </c>
      <c r="T157" s="59">
        <f>$G157/12</f>
        <v>9450</v>
      </c>
      <c r="U157" s="59">
        <f>$G157/12</f>
        <v>9450</v>
      </c>
      <c r="V157" s="58">
        <f>SUM(S157:U157)</f>
        <v>28350</v>
      </c>
      <c r="W157" s="59">
        <f>$G157/12</f>
        <v>9450</v>
      </c>
      <c r="X157" s="59">
        <f>$G157/12</f>
        <v>9450</v>
      </c>
      <c r="Y157" s="59">
        <f>$G157/12</f>
        <v>9450</v>
      </c>
      <c r="Z157" s="58">
        <f>SUM(W157:Y157)</f>
        <v>28350</v>
      </c>
    </row>
    <row r="158" spans="1:26" outlineLevel="2" x14ac:dyDescent="0.2">
      <c r="A158" s="63" t="s">
        <v>273</v>
      </c>
      <c r="C158" s="49" t="s">
        <v>274</v>
      </c>
      <c r="E158" s="55">
        <v>1318899.96</v>
      </c>
      <c r="F158" s="53"/>
      <c r="G158" s="55">
        <v>1611216</v>
      </c>
      <c r="K158" s="59">
        <f>$G158/12</f>
        <v>134268</v>
      </c>
      <c r="L158" s="59">
        <f>$G158/12</f>
        <v>134268</v>
      </c>
      <c r="M158" s="59">
        <f>$G158/12</f>
        <v>134268</v>
      </c>
      <c r="N158" s="58">
        <f>SUM(K158:M158)</f>
        <v>402804</v>
      </c>
      <c r="O158" s="59">
        <f>$G158/12</f>
        <v>134268</v>
      </c>
      <c r="P158" s="59">
        <f>$G158/12</f>
        <v>134268</v>
      </c>
      <c r="Q158" s="59">
        <f>$G158/12</f>
        <v>134268</v>
      </c>
      <c r="R158" s="58">
        <f>SUM(O158:Q158)</f>
        <v>402804</v>
      </c>
      <c r="S158" s="59">
        <f>$G158/12</f>
        <v>134268</v>
      </c>
      <c r="T158" s="59">
        <f>$G158/12</f>
        <v>134268</v>
      </c>
      <c r="U158" s="59">
        <f>$G158/12</f>
        <v>134268</v>
      </c>
      <c r="V158" s="58">
        <f>SUM(S158:U158)</f>
        <v>402804</v>
      </c>
      <c r="W158" s="59">
        <f>$G158/12</f>
        <v>134268</v>
      </c>
      <c r="X158" s="59">
        <f>$G158/12</f>
        <v>134268</v>
      </c>
      <c r="Y158" s="59">
        <f>$G158/12</f>
        <v>134268</v>
      </c>
      <c r="Z158" s="58">
        <f>SUM(W158:Y158)</f>
        <v>402804</v>
      </c>
    </row>
    <row r="159" spans="1:26" outlineLevel="2" x14ac:dyDescent="0.2">
      <c r="A159" s="63" t="s">
        <v>275</v>
      </c>
      <c r="C159" s="49" t="s">
        <v>276</v>
      </c>
      <c r="E159" s="55">
        <v>227000.04</v>
      </c>
      <c r="F159" s="53"/>
      <c r="G159" s="55">
        <v>122000</v>
      </c>
      <c r="K159" s="59">
        <f>$G159/12</f>
        <v>10166.666666666666</v>
      </c>
      <c r="L159" s="59">
        <f>$G159/12</f>
        <v>10166.666666666666</v>
      </c>
      <c r="M159" s="59">
        <f>$G159/12</f>
        <v>10166.666666666666</v>
      </c>
      <c r="N159" s="58">
        <f>SUM(K159:M159)</f>
        <v>30500</v>
      </c>
      <c r="O159" s="59">
        <f>$G159/12</f>
        <v>10166.666666666666</v>
      </c>
      <c r="P159" s="59">
        <f>$G159/12</f>
        <v>10166.666666666666</v>
      </c>
      <c r="Q159" s="59">
        <f>$G159/12</f>
        <v>10166.666666666666</v>
      </c>
      <c r="R159" s="58">
        <f>SUM(O159:Q159)</f>
        <v>30500</v>
      </c>
      <c r="S159" s="59">
        <f>$G159/12</f>
        <v>10166.666666666666</v>
      </c>
      <c r="T159" s="59">
        <f>$G159/12</f>
        <v>10166.666666666666</v>
      </c>
      <c r="U159" s="59">
        <f>$G159/12</f>
        <v>10166.666666666666</v>
      </c>
      <c r="V159" s="58">
        <f>SUM(S159:U159)</f>
        <v>30500</v>
      </c>
      <c r="W159" s="59">
        <f>$G159/12</f>
        <v>10166.666666666666</v>
      </c>
      <c r="X159" s="59">
        <f>$G159/12</f>
        <v>10166.666666666666</v>
      </c>
      <c r="Y159" s="59">
        <f>$G159/12</f>
        <v>10166.666666666666</v>
      </c>
      <c r="Z159" s="58">
        <f>SUM(W159:Y159)</f>
        <v>30500</v>
      </c>
    </row>
    <row r="160" spans="1:26" outlineLevel="2" x14ac:dyDescent="0.2">
      <c r="A160" s="63" t="s">
        <v>277</v>
      </c>
      <c r="C160" s="49" t="s">
        <v>278</v>
      </c>
      <c r="E160" s="55">
        <v>352899.96</v>
      </c>
      <c r="F160" s="53"/>
      <c r="G160" s="55">
        <v>859310</v>
      </c>
      <c r="K160" s="59">
        <f>$G160/12</f>
        <v>71609.166666666672</v>
      </c>
      <c r="L160" s="59">
        <f>$G160/12</f>
        <v>71609.166666666672</v>
      </c>
      <c r="M160" s="59">
        <f>$G160/12</f>
        <v>71609.166666666672</v>
      </c>
      <c r="N160" s="58">
        <f>SUM(K160:M160)</f>
        <v>214827.5</v>
      </c>
      <c r="O160" s="59">
        <f>$G160/12</f>
        <v>71609.166666666672</v>
      </c>
      <c r="P160" s="59">
        <f>$G160/12</f>
        <v>71609.166666666672</v>
      </c>
      <c r="Q160" s="59">
        <f>$G160/12</f>
        <v>71609.166666666672</v>
      </c>
      <c r="R160" s="58">
        <f>SUM(O160:Q160)</f>
        <v>214827.5</v>
      </c>
      <c r="S160" s="59">
        <f>$G160/12</f>
        <v>71609.166666666672</v>
      </c>
      <c r="T160" s="59">
        <f>$G160/12</f>
        <v>71609.166666666672</v>
      </c>
      <c r="U160" s="59">
        <f>$G160/12</f>
        <v>71609.166666666672</v>
      </c>
      <c r="V160" s="58">
        <f>SUM(S160:U160)</f>
        <v>214827.5</v>
      </c>
      <c r="W160" s="59">
        <f>$G160/12</f>
        <v>71609.166666666672</v>
      </c>
      <c r="X160" s="59">
        <f>$G160/12</f>
        <v>71609.166666666672</v>
      </c>
      <c r="Y160" s="59">
        <f>$G160/12</f>
        <v>71609.166666666672</v>
      </c>
      <c r="Z160" s="58">
        <f>SUM(W160:Y160)</f>
        <v>214827.5</v>
      </c>
    </row>
    <row r="161" spans="1:26" outlineLevel="2" x14ac:dyDescent="0.2">
      <c r="A161" s="63" t="s">
        <v>279</v>
      </c>
      <c r="C161" s="49" t="s">
        <v>280</v>
      </c>
      <c r="E161" s="55">
        <v>0</v>
      </c>
      <c r="F161" s="53"/>
      <c r="G161" s="55">
        <v>0</v>
      </c>
      <c r="K161" s="59">
        <f>$G161/12</f>
        <v>0</v>
      </c>
      <c r="L161" s="59">
        <f>$G161/12</f>
        <v>0</v>
      </c>
      <c r="M161" s="59">
        <f>$G161/12</f>
        <v>0</v>
      </c>
      <c r="N161" s="58">
        <f>SUM(K161:M161)</f>
        <v>0</v>
      </c>
      <c r="O161" s="59">
        <f>$G161/12</f>
        <v>0</v>
      </c>
      <c r="P161" s="59">
        <f>$G161/12</f>
        <v>0</v>
      </c>
      <c r="Q161" s="59">
        <f>$G161/12</f>
        <v>0</v>
      </c>
      <c r="R161" s="58">
        <f>SUM(O161:Q161)</f>
        <v>0</v>
      </c>
      <c r="S161" s="59">
        <f>$G161/12</f>
        <v>0</v>
      </c>
      <c r="T161" s="59">
        <f>$G161/12</f>
        <v>0</v>
      </c>
      <c r="U161" s="59">
        <f>$G161/12</f>
        <v>0</v>
      </c>
      <c r="V161" s="58">
        <f>SUM(S161:U161)</f>
        <v>0</v>
      </c>
      <c r="W161" s="59">
        <f>$G161/12</f>
        <v>0</v>
      </c>
      <c r="X161" s="59">
        <f>$G161/12</f>
        <v>0</v>
      </c>
      <c r="Y161" s="59">
        <f>$G161/12</f>
        <v>0</v>
      </c>
      <c r="Z161" s="58">
        <f>SUM(W161:Y161)</f>
        <v>0</v>
      </c>
    </row>
    <row r="162" spans="1:26" outlineLevel="2" x14ac:dyDescent="0.2">
      <c r="A162" s="63"/>
      <c r="C162" s="62"/>
      <c r="D162" s="61"/>
      <c r="E162" s="60"/>
      <c r="F162" s="53"/>
      <c r="G162" s="60"/>
      <c r="K162" s="59">
        <f>$G162/12</f>
        <v>0</v>
      </c>
      <c r="L162" s="59">
        <f>$G162/12</f>
        <v>0</v>
      </c>
      <c r="M162" s="59">
        <f>$G162/12</f>
        <v>0</v>
      </c>
      <c r="N162" s="58">
        <f>SUM(K162:M162)</f>
        <v>0</v>
      </c>
      <c r="O162" s="59">
        <f>$G162/12</f>
        <v>0</v>
      </c>
      <c r="P162" s="59">
        <f>$G162/12</f>
        <v>0</v>
      </c>
      <c r="Q162" s="59">
        <f>$G162/12</f>
        <v>0</v>
      </c>
      <c r="R162" s="58">
        <f>SUM(O162:Q162)</f>
        <v>0</v>
      </c>
      <c r="S162" s="59">
        <f>$G162/12</f>
        <v>0</v>
      </c>
      <c r="T162" s="59">
        <f>$G162/12</f>
        <v>0</v>
      </c>
      <c r="U162" s="59">
        <f>$G162/12</f>
        <v>0</v>
      </c>
      <c r="V162" s="58">
        <f>SUM(S162:U162)</f>
        <v>0</v>
      </c>
      <c r="W162" s="59">
        <f>$G162/12</f>
        <v>0</v>
      </c>
      <c r="X162" s="59">
        <f>$G162/12</f>
        <v>0</v>
      </c>
      <c r="Y162" s="59">
        <f>$G162/12</f>
        <v>0</v>
      </c>
      <c r="Z162" s="58">
        <f>SUM(W162:Y162)</f>
        <v>0</v>
      </c>
    </row>
    <row r="163" spans="1:26" outlineLevel="1" x14ac:dyDescent="0.2">
      <c r="A163" s="57"/>
      <c r="C163" s="49" t="s">
        <v>80</v>
      </c>
      <c r="E163" s="53">
        <v>2230200</v>
      </c>
      <c r="F163" s="53"/>
      <c r="G163" s="53">
        <v>2935926</v>
      </c>
      <c r="K163" s="65">
        <f>SUM(K156:K162)</f>
        <v>244660.5</v>
      </c>
      <c r="L163" s="65">
        <f>SUM(L156:L162)</f>
        <v>244660.5</v>
      </c>
      <c r="M163" s="65">
        <f>SUM(M156:M162)</f>
        <v>244660.5</v>
      </c>
      <c r="N163" s="65">
        <f>SUM(K163:M163)</f>
        <v>733981.5</v>
      </c>
      <c r="O163" s="65">
        <f>SUM(O156:O162)</f>
        <v>244660.5</v>
      </c>
      <c r="P163" s="65">
        <f>SUM(P156:P162)</f>
        <v>244660.5</v>
      </c>
      <c r="Q163" s="65">
        <f>SUM(Q156:Q162)</f>
        <v>244660.5</v>
      </c>
      <c r="R163" s="65">
        <f>SUM(O163:Q163)</f>
        <v>733981.5</v>
      </c>
      <c r="S163" s="65">
        <f>SUM(S156:S162)</f>
        <v>244660.5</v>
      </c>
      <c r="T163" s="65">
        <f>SUM(T156:T162)</f>
        <v>244660.5</v>
      </c>
      <c r="U163" s="65">
        <f>SUM(U156:U162)</f>
        <v>244660.5</v>
      </c>
      <c r="V163" s="65">
        <f>SUM(S163:U163)</f>
        <v>733981.5</v>
      </c>
      <c r="W163" s="65">
        <f>SUM(W156:W162)</f>
        <v>244660.5</v>
      </c>
      <c r="X163" s="65">
        <f>SUM(X156:X162)</f>
        <v>244660.5</v>
      </c>
      <c r="Y163" s="65">
        <f>SUM(Y156:Y162)</f>
        <v>244660.5</v>
      </c>
      <c r="Z163" s="65">
        <f>SUM(W163:Y163)</f>
        <v>733981.5</v>
      </c>
    </row>
    <row r="164" spans="1:26" outlineLevel="1" x14ac:dyDescent="0.2">
      <c r="A164" s="57"/>
      <c r="E164" s="55"/>
      <c r="F164" s="53"/>
      <c r="G164" s="55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outlineLevel="1" x14ac:dyDescent="0.2">
      <c r="A165" s="57"/>
      <c r="E165" s="55"/>
      <c r="F165" s="53"/>
      <c r="G165" s="55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outlineLevel="1" x14ac:dyDescent="0.2">
      <c r="A166" s="57"/>
      <c r="B166" s="64" t="s">
        <v>79</v>
      </c>
      <c r="E166" s="55"/>
      <c r="F166" s="53"/>
      <c r="G166" s="55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2.75" hidden="1" customHeight="1" outlineLevel="2" x14ac:dyDescent="0.2">
      <c r="A167" s="63" t="s">
        <v>281</v>
      </c>
      <c r="C167" s="49" t="s">
        <v>113</v>
      </c>
      <c r="E167" s="55"/>
      <c r="F167" s="53"/>
      <c r="G167" s="55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outlineLevel="2" x14ac:dyDescent="0.2">
      <c r="A168" s="63" t="s">
        <v>282</v>
      </c>
      <c r="C168" s="49" t="s">
        <v>283</v>
      </c>
      <c r="E168" s="55">
        <v>99372</v>
      </c>
      <c r="F168" s="53"/>
      <c r="G168" s="55">
        <v>110750</v>
      </c>
      <c r="K168" s="59">
        <f>$G168/12</f>
        <v>9229.1666666666661</v>
      </c>
      <c r="L168" s="59">
        <f>$G168/12</f>
        <v>9229.1666666666661</v>
      </c>
      <c r="M168" s="59">
        <f>$G168/12</f>
        <v>9229.1666666666661</v>
      </c>
      <c r="N168" s="58">
        <f>SUM(K168:M168)</f>
        <v>27687.5</v>
      </c>
      <c r="O168" s="59">
        <f>$G168/12</f>
        <v>9229.1666666666661</v>
      </c>
      <c r="P168" s="59">
        <f>$G168/12</f>
        <v>9229.1666666666661</v>
      </c>
      <c r="Q168" s="59">
        <f>$G168/12</f>
        <v>9229.1666666666661</v>
      </c>
      <c r="R168" s="58">
        <f>SUM(O168:Q168)</f>
        <v>27687.5</v>
      </c>
      <c r="S168" s="59">
        <f>$G168/12</f>
        <v>9229.1666666666661</v>
      </c>
      <c r="T168" s="59">
        <f>$G168/12</f>
        <v>9229.1666666666661</v>
      </c>
      <c r="U168" s="59">
        <f>$G168/12</f>
        <v>9229.1666666666661</v>
      </c>
      <c r="V168" s="58">
        <f>SUM(S168:U168)</f>
        <v>27687.5</v>
      </c>
      <c r="W168" s="59">
        <f>$G168/12</f>
        <v>9229.1666666666661</v>
      </c>
      <c r="X168" s="59">
        <f>$G168/12</f>
        <v>9229.1666666666661</v>
      </c>
      <c r="Y168" s="59">
        <f>$G168/12</f>
        <v>9229.1666666666661</v>
      </c>
      <c r="Z168" s="58">
        <f>SUM(W168:Y168)</f>
        <v>27687.5</v>
      </c>
    </row>
    <row r="169" spans="1:26" outlineLevel="2" x14ac:dyDescent="0.2">
      <c r="A169" s="63" t="s">
        <v>284</v>
      </c>
      <c r="C169" s="49" t="s">
        <v>285</v>
      </c>
      <c r="E169" s="55">
        <v>273900.12</v>
      </c>
      <c r="F169" s="53"/>
      <c r="G169" s="55">
        <v>331774</v>
      </c>
      <c r="K169" s="59">
        <f>$G169/12</f>
        <v>27647.833333333332</v>
      </c>
      <c r="L169" s="59">
        <f>$G169/12</f>
        <v>27647.833333333332</v>
      </c>
      <c r="M169" s="59">
        <f>$G169/12</f>
        <v>27647.833333333332</v>
      </c>
      <c r="N169" s="58">
        <f>SUM(K169:M169)</f>
        <v>82943.5</v>
      </c>
      <c r="O169" s="59">
        <f>$G169/12</f>
        <v>27647.833333333332</v>
      </c>
      <c r="P169" s="59">
        <f>$G169/12</f>
        <v>27647.833333333332</v>
      </c>
      <c r="Q169" s="59">
        <f>$G169/12</f>
        <v>27647.833333333332</v>
      </c>
      <c r="R169" s="58">
        <f>SUM(O169:Q169)</f>
        <v>82943.5</v>
      </c>
      <c r="S169" s="59">
        <f>$G169/12</f>
        <v>27647.833333333332</v>
      </c>
      <c r="T169" s="59">
        <f>$G169/12</f>
        <v>27647.833333333332</v>
      </c>
      <c r="U169" s="59">
        <f>$G169/12</f>
        <v>27647.833333333332</v>
      </c>
      <c r="V169" s="58">
        <f>SUM(S169:U169)</f>
        <v>82943.5</v>
      </c>
      <c r="W169" s="59">
        <f>$G169/12</f>
        <v>27647.833333333332</v>
      </c>
      <c r="X169" s="59">
        <f>$G169/12</f>
        <v>27647.833333333332</v>
      </c>
      <c r="Y169" s="59">
        <f>$G169/12</f>
        <v>27647.833333333332</v>
      </c>
      <c r="Z169" s="58">
        <f>SUM(W169:Y169)</f>
        <v>82943.5</v>
      </c>
    </row>
    <row r="170" spans="1:26" outlineLevel="2" x14ac:dyDescent="0.2">
      <c r="A170" s="63" t="s">
        <v>286</v>
      </c>
      <c r="C170" s="49" t="s">
        <v>287</v>
      </c>
      <c r="E170" s="55">
        <v>106785.12</v>
      </c>
      <c r="F170" s="53"/>
      <c r="G170" s="55">
        <v>369170.4</v>
      </c>
      <c r="K170" s="59">
        <f>$G170/12</f>
        <v>30764.2</v>
      </c>
      <c r="L170" s="59">
        <f>$G170/12</f>
        <v>30764.2</v>
      </c>
      <c r="M170" s="59">
        <f>$G170/12</f>
        <v>30764.2</v>
      </c>
      <c r="N170" s="58">
        <f>SUM(K170:M170)</f>
        <v>92292.6</v>
      </c>
      <c r="O170" s="59">
        <f>$G170/12</f>
        <v>30764.2</v>
      </c>
      <c r="P170" s="59">
        <f>$G170/12</f>
        <v>30764.2</v>
      </c>
      <c r="Q170" s="59">
        <f>$G170/12</f>
        <v>30764.2</v>
      </c>
      <c r="R170" s="58">
        <f>SUM(O170:Q170)</f>
        <v>92292.6</v>
      </c>
      <c r="S170" s="59">
        <f>$G170/12</f>
        <v>30764.2</v>
      </c>
      <c r="T170" s="59">
        <f>$G170/12</f>
        <v>30764.2</v>
      </c>
      <c r="U170" s="59">
        <f>$G170/12</f>
        <v>30764.2</v>
      </c>
      <c r="V170" s="58">
        <f>SUM(S170:U170)</f>
        <v>92292.6</v>
      </c>
      <c r="W170" s="59">
        <f>$G170/12</f>
        <v>30764.2</v>
      </c>
      <c r="X170" s="59">
        <f>$G170/12</f>
        <v>30764.2</v>
      </c>
      <c r="Y170" s="59">
        <f>$G170/12</f>
        <v>30764.2</v>
      </c>
      <c r="Z170" s="58">
        <f>SUM(W170:Y170)</f>
        <v>92292.6</v>
      </c>
    </row>
    <row r="171" spans="1:26" outlineLevel="2" x14ac:dyDescent="0.2">
      <c r="A171" s="63" t="s">
        <v>288</v>
      </c>
      <c r="C171" s="49" t="s">
        <v>289</v>
      </c>
      <c r="E171" s="55">
        <v>1182117.72</v>
      </c>
      <c r="F171" s="53"/>
      <c r="G171" s="55">
        <v>1344091.3292117901</v>
      </c>
      <c r="K171" s="59">
        <f>$G171/12</f>
        <v>112007.61076764918</v>
      </c>
      <c r="L171" s="59">
        <f>$G171/12</f>
        <v>112007.61076764918</v>
      </c>
      <c r="M171" s="59">
        <f>$G171/12</f>
        <v>112007.61076764918</v>
      </c>
      <c r="N171" s="58">
        <f>SUM(K171:M171)</f>
        <v>336022.83230294753</v>
      </c>
      <c r="O171" s="59">
        <f>$G171/12</f>
        <v>112007.61076764918</v>
      </c>
      <c r="P171" s="59">
        <f>$G171/12</f>
        <v>112007.61076764918</v>
      </c>
      <c r="Q171" s="59">
        <f>$G171/12</f>
        <v>112007.61076764918</v>
      </c>
      <c r="R171" s="58">
        <f>SUM(O171:Q171)</f>
        <v>336022.83230294753</v>
      </c>
      <c r="S171" s="59">
        <f>$G171/12</f>
        <v>112007.61076764918</v>
      </c>
      <c r="T171" s="59">
        <f>$G171/12</f>
        <v>112007.61076764918</v>
      </c>
      <c r="U171" s="59">
        <f>$G171/12</f>
        <v>112007.61076764918</v>
      </c>
      <c r="V171" s="58">
        <f>SUM(S171:U171)</f>
        <v>336022.83230294753</v>
      </c>
      <c r="W171" s="59">
        <f>$G171/12</f>
        <v>112007.61076764918</v>
      </c>
      <c r="X171" s="59">
        <f>$G171/12</f>
        <v>112007.61076764918</v>
      </c>
      <c r="Y171" s="59">
        <f>$G171/12</f>
        <v>112007.61076764918</v>
      </c>
      <c r="Z171" s="58">
        <f>SUM(W171:Y171)</f>
        <v>336022.83230294753</v>
      </c>
    </row>
    <row r="172" spans="1:26" outlineLevel="2" x14ac:dyDescent="0.2">
      <c r="A172" s="63" t="s">
        <v>290</v>
      </c>
      <c r="C172" s="49" t="s">
        <v>291</v>
      </c>
      <c r="E172" s="55">
        <v>0</v>
      </c>
      <c r="F172" s="53"/>
      <c r="G172" s="55">
        <v>0</v>
      </c>
      <c r="K172" s="59">
        <f>$G172/12</f>
        <v>0</v>
      </c>
      <c r="L172" s="59">
        <f>$G172/12</f>
        <v>0</v>
      </c>
      <c r="M172" s="59">
        <f>$G172/12</f>
        <v>0</v>
      </c>
      <c r="N172" s="58">
        <f>SUM(K172:M172)</f>
        <v>0</v>
      </c>
      <c r="O172" s="59">
        <f>$G172/12</f>
        <v>0</v>
      </c>
      <c r="P172" s="59">
        <f>$G172/12</f>
        <v>0</v>
      </c>
      <c r="Q172" s="59">
        <f>$G172/12</f>
        <v>0</v>
      </c>
      <c r="R172" s="58">
        <f>SUM(O172:Q172)</f>
        <v>0</v>
      </c>
      <c r="S172" s="59">
        <f>$G172/12</f>
        <v>0</v>
      </c>
      <c r="T172" s="59">
        <f>$G172/12</f>
        <v>0</v>
      </c>
      <c r="U172" s="59">
        <f>$G172/12</f>
        <v>0</v>
      </c>
      <c r="V172" s="58">
        <f>SUM(S172:U172)</f>
        <v>0</v>
      </c>
      <c r="W172" s="59">
        <f>$G172/12</f>
        <v>0</v>
      </c>
      <c r="X172" s="59">
        <f>$G172/12</f>
        <v>0</v>
      </c>
      <c r="Y172" s="59">
        <f>$G172/12</f>
        <v>0</v>
      </c>
      <c r="Z172" s="58">
        <f>SUM(W172:Y172)</f>
        <v>0</v>
      </c>
    </row>
    <row r="173" spans="1:26" outlineLevel="2" x14ac:dyDescent="0.2">
      <c r="A173" s="63" t="s">
        <v>292</v>
      </c>
      <c r="C173" s="49" t="s">
        <v>293</v>
      </c>
      <c r="E173" s="55">
        <v>0</v>
      </c>
      <c r="F173" s="53"/>
      <c r="G173" s="55">
        <v>0</v>
      </c>
      <c r="K173" s="59">
        <f>$G173/12</f>
        <v>0</v>
      </c>
      <c r="L173" s="59">
        <f>$G173/12</f>
        <v>0</v>
      </c>
      <c r="M173" s="59">
        <f>$G173/12</f>
        <v>0</v>
      </c>
      <c r="N173" s="58">
        <f>SUM(K173:M173)</f>
        <v>0</v>
      </c>
      <c r="O173" s="59">
        <f>$G173/12</f>
        <v>0</v>
      </c>
      <c r="P173" s="59">
        <f>$G173/12</f>
        <v>0</v>
      </c>
      <c r="Q173" s="59">
        <f>$G173/12</f>
        <v>0</v>
      </c>
      <c r="R173" s="58">
        <f>SUM(O173:Q173)</f>
        <v>0</v>
      </c>
      <c r="S173" s="59">
        <f>$G173/12</f>
        <v>0</v>
      </c>
      <c r="T173" s="59">
        <f>$G173/12</f>
        <v>0</v>
      </c>
      <c r="U173" s="59">
        <f>$G173/12</f>
        <v>0</v>
      </c>
      <c r="V173" s="58">
        <f>SUM(S173:U173)</f>
        <v>0</v>
      </c>
      <c r="W173" s="59">
        <f>$G173/12</f>
        <v>0</v>
      </c>
      <c r="X173" s="59">
        <f>$G173/12</f>
        <v>0</v>
      </c>
      <c r="Y173" s="59">
        <f>$G173/12</f>
        <v>0</v>
      </c>
      <c r="Z173" s="58">
        <f>SUM(W173:Y173)</f>
        <v>0</v>
      </c>
    </row>
    <row r="174" spans="1:26" outlineLevel="2" x14ac:dyDescent="0.2">
      <c r="A174" s="63" t="s">
        <v>294</v>
      </c>
      <c r="C174" s="49" t="s">
        <v>295</v>
      </c>
      <c r="E174" s="55">
        <v>0</v>
      </c>
      <c r="F174" s="53"/>
      <c r="G174" s="55">
        <v>0</v>
      </c>
      <c r="K174" s="59">
        <f>$G174/12</f>
        <v>0</v>
      </c>
      <c r="L174" s="59">
        <f>$G174/12</f>
        <v>0</v>
      </c>
      <c r="M174" s="59">
        <f>$G174/12</f>
        <v>0</v>
      </c>
      <c r="N174" s="58">
        <f>SUM(K174:M174)</f>
        <v>0</v>
      </c>
      <c r="O174" s="59">
        <f>$G174/12</f>
        <v>0</v>
      </c>
      <c r="P174" s="59">
        <f>$G174/12</f>
        <v>0</v>
      </c>
      <c r="Q174" s="59">
        <f>$G174/12</f>
        <v>0</v>
      </c>
      <c r="R174" s="58">
        <f>SUM(O174:Q174)</f>
        <v>0</v>
      </c>
      <c r="S174" s="59">
        <f>$G174/12</f>
        <v>0</v>
      </c>
      <c r="T174" s="59">
        <f>$G174/12</f>
        <v>0</v>
      </c>
      <c r="U174" s="59">
        <f>$G174/12</f>
        <v>0</v>
      </c>
      <c r="V174" s="58">
        <f>SUM(S174:U174)</f>
        <v>0</v>
      </c>
      <c r="W174" s="59">
        <f>$G174/12</f>
        <v>0</v>
      </c>
      <c r="X174" s="59">
        <f>$G174/12</f>
        <v>0</v>
      </c>
      <c r="Y174" s="59">
        <f>$G174/12</f>
        <v>0</v>
      </c>
      <c r="Z174" s="58">
        <f>SUM(W174:Y174)</f>
        <v>0</v>
      </c>
    </row>
    <row r="175" spans="1:26" outlineLevel="2" x14ac:dyDescent="0.2">
      <c r="A175" s="63" t="s">
        <v>296</v>
      </c>
      <c r="C175" s="49" t="s">
        <v>297</v>
      </c>
      <c r="E175" s="55">
        <v>0</v>
      </c>
      <c r="F175" s="53"/>
      <c r="G175" s="55">
        <v>0</v>
      </c>
      <c r="K175" s="59">
        <f>$G175/12</f>
        <v>0</v>
      </c>
      <c r="L175" s="59">
        <f>$G175/12</f>
        <v>0</v>
      </c>
      <c r="M175" s="59">
        <f>$G175/12</f>
        <v>0</v>
      </c>
      <c r="N175" s="58">
        <f>SUM(K175:M175)</f>
        <v>0</v>
      </c>
      <c r="O175" s="59">
        <f>$G175/12</f>
        <v>0</v>
      </c>
      <c r="P175" s="59">
        <f>$G175/12</f>
        <v>0</v>
      </c>
      <c r="Q175" s="59">
        <f>$G175/12</f>
        <v>0</v>
      </c>
      <c r="R175" s="58">
        <f>SUM(O175:Q175)</f>
        <v>0</v>
      </c>
      <c r="S175" s="59">
        <f>$G175/12</f>
        <v>0</v>
      </c>
      <c r="T175" s="59">
        <f>$G175/12</f>
        <v>0</v>
      </c>
      <c r="U175" s="59">
        <f>$G175/12</f>
        <v>0</v>
      </c>
      <c r="V175" s="58">
        <f>SUM(S175:U175)</f>
        <v>0</v>
      </c>
      <c r="W175" s="59">
        <f>$G175/12</f>
        <v>0</v>
      </c>
      <c r="X175" s="59">
        <f>$G175/12</f>
        <v>0</v>
      </c>
      <c r="Y175" s="59">
        <f>$G175/12</f>
        <v>0</v>
      </c>
      <c r="Z175" s="58">
        <f>SUM(W175:Y175)</f>
        <v>0</v>
      </c>
    </row>
    <row r="176" spans="1:26" outlineLevel="2" x14ac:dyDescent="0.2">
      <c r="A176" s="63" t="s">
        <v>298</v>
      </c>
      <c r="C176" s="49" t="s">
        <v>299</v>
      </c>
      <c r="E176" s="55">
        <v>0</v>
      </c>
      <c r="F176" s="53"/>
      <c r="G176" s="55">
        <v>0</v>
      </c>
      <c r="K176" s="59">
        <f>$G176/12</f>
        <v>0</v>
      </c>
      <c r="L176" s="59">
        <f>$G176/12</f>
        <v>0</v>
      </c>
      <c r="M176" s="59">
        <f>$G176/12</f>
        <v>0</v>
      </c>
      <c r="N176" s="58">
        <f>SUM(K176:M176)</f>
        <v>0</v>
      </c>
      <c r="O176" s="59">
        <f>$G176/12</f>
        <v>0</v>
      </c>
      <c r="P176" s="59">
        <f>$G176/12</f>
        <v>0</v>
      </c>
      <c r="Q176" s="59">
        <f>$G176/12</f>
        <v>0</v>
      </c>
      <c r="R176" s="58">
        <f>SUM(O176:Q176)</f>
        <v>0</v>
      </c>
      <c r="S176" s="59">
        <f>$G176/12</f>
        <v>0</v>
      </c>
      <c r="T176" s="59">
        <f>$G176/12</f>
        <v>0</v>
      </c>
      <c r="U176" s="59">
        <f>$G176/12</f>
        <v>0</v>
      </c>
      <c r="V176" s="58">
        <f>SUM(S176:U176)</f>
        <v>0</v>
      </c>
      <c r="W176" s="59">
        <f>$G176/12</f>
        <v>0</v>
      </c>
      <c r="X176" s="59">
        <f>$G176/12</f>
        <v>0</v>
      </c>
      <c r="Y176" s="59">
        <f>$G176/12</f>
        <v>0</v>
      </c>
      <c r="Z176" s="58">
        <f>SUM(W176:Y176)</f>
        <v>0</v>
      </c>
    </row>
    <row r="177" spans="1:26" ht="12.75" customHeight="1" outlineLevel="2" x14ac:dyDescent="0.2">
      <c r="A177" s="63" t="s">
        <v>300</v>
      </c>
      <c r="C177" s="49" t="s">
        <v>301</v>
      </c>
      <c r="E177" s="55">
        <v>0</v>
      </c>
      <c r="F177" s="53"/>
      <c r="G177" s="55">
        <v>0</v>
      </c>
      <c r="K177" s="59">
        <f>$G177/12</f>
        <v>0</v>
      </c>
      <c r="L177" s="59">
        <f>$G177/12</f>
        <v>0</v>
      </c>
      <c r="M177" s="59">
        <f>$G177/12</f>
        <v>0</v>
      </c>
      <c r="N177" s="58">
        <f>SUM(K177:M177)</f>
        <v>0</v>
      </c>
      <c r="O177" s="59">
        <f>$G177/12</f>
        <v>0</v>
      </c>
      <c r="P177" s="59">
        <f>$G177/12</f>
        <v>0</v>
      </c>
      <c r="Q177" s="59">
        <f>$G177/12</f>
        <v>0</v>
      </c>
      <c r="R177" s="58">
        <f>SUM(O177:Q177)</f>
        <v>0</v>
      </c>
      <c r="S177" s="59">
        <f>$G177/12</f>
        <v>0</v>
      </c>
      <c r="T177" s="59">
        <f>$G177/12</f>
        <v>0</v>
      </c>
      <c r="U177" s="59">
        <f>$G177/12</f>
        <v>0</v>
      </c>
      <c r="V177" s="58">
        <f>SUM(S177:U177)</f>
        <v>0</v>
      </c>
      <c r="W177" s="59">
        <f>$G177/12</f>
        <v>0</v>
      </c>
      <c r="X177" s="59">
        <f>$G177/12</f>
        <v>0</v>
      </c>
      <c r="Y177" s="59">
        <f>$G177/12</f>
        <v>0</v>
      </c>
      <c r="Z177" s="58">
        <f>SUM(W177:Y177)</f>
        <v>0</v>
      </c>
    </row>
    <row r="178" spans="1:26" outlineLevel="2" x14ac:dyDescent="0.2">
      <c r="A178" s="63" t="s">
        <v>302</v>
      </c>
      <c r="C178" s="49" t="s">
        <v>303</v>
      </c>
      <c r="E178" s="55">
        <v>2365408.3199999998</v>
      </c>
      <c r="F178" s="53"/>
      <c r="G178" s="55">
        <v>2727433.3987008999</v>
      </c>
      <c r="K178" s="59">
        <f>$G178/12</f>
        <v>227286.11655840834</v>
      </c>
      <c r="L178" s="59">
        <f>$G178/12</f>
        <v>227286.11655840834</v>
      </c>
      <c r="M178" s="59">
        <f>$G178/12</f>
        <v>227286.11655840834</v>
      </c>
      <c r="N178" s="58">
        <f>SUM(K178:M178)</f>
        <v>681858.34967522498</v>
      </c>
      <c r="O178" s="59">
        <f>$G178/12</f>
        <v>227286.11655840834</v>
      </c>
      <c r="P178" s="59">
        <f>$G178/12</f>
        <v>227286.11655840834</v>
      </c>
      <c r="Q178" s="59">
        <f>$G178/12</f>
        <v>227286.11655840834</v>
      </c>
      <c r="R178" s="58">
        <f>SUM(O178:Q178)</f>
        <v>681858.34967522498</v>
      </c>
      <c r="S178" s="59">
        <f>$G178/12</f>
        <v>227286.11655840834</v>
      </c>
      <c r="T178" s="59">
        <f>$G178/12</f>
        <v>227286.11655840834</v>
      </c>
      <c r="U178" s="59">
        <f>$G178/12</f>
        <v>227286.11655840834</v>
      </c>
      <c r="V178" s="58">
        <f>SUM(S178:U178)</f>
        <v>681858.34967522498</v>
      </c>
      <c r="W178" s="59">
        <f>$G178/12</f>
        <v>227286.11655840834</v>
      </c>
      <c r="X178" s="59">
        <f>$G178/12</f>
        <v>227286.11655840834</v>
      </c>
      <c r="Y178" s="59">
        <f>$G178/12</f>
        <v>227286.11655840834</v>
      </c>
      <c r="Z178" s="58">
        <f>SUM(W178:Y178)</f>
        <v>681858.34967522498</v>
      </c>
    </row>
    <row r="179" spans="1:26" outlineLevel="2" x14ac:dyDescent="0.2">
      <c r="A179" s="63"/>
      <c r="C179" s="62"/>
      <c r="D179" s="61"/>
      <c r="E179" s="60"/>
      <c r="F179" s="53"/>
      <c r="G179" s="60"/>
      <c r="K179" s="59">
        <f>$G179/12</f>
        <v>0</v>
      </c>
      <c r="L179" s="59">
        <f>$G179/12</f>
        <v>0</v>
      </c>
      <c r="M179" s="59">
        <f>$G179/12</f>
        <v>0</v>
      </c>
      <c r="N179" s="58">
        <f>SUM(K179:M179)</f>
        <v>0</v>
      </c>
      <c r="O179" s="59">
        <f>$G179/12</f>
        <v>0</v>
      </c>
      <c r="P179" s="59">
        <f>$G179/12</f>
        <v>0</v>
      </c>
      <c r="Q179" s="59">
        <f>$G179/12</f>
        <v>0</v>
      </c>
      <c r="R179" s="58">
        <f>SUM(O179:Q179)</f>
        <v>0</v>
      </c>
      <c r="S179" s="59">
        <f>$G179/12</f>
        <v>0</v>
      </c>
      <c r="T179" s="59">
        <f>$G179/12</f>
        <v>0</v>
      </c>
      <c r="U179" s="59">
        <f>$G179/12</f>
        <v>0</v>
      </c>
      <c r="V179" s="58">
        <f>SUM(S179:U179)</f>
        <v>0</v>
      </c>
      <c r="W179" s="59">
        <f>$G179/12</f>
        <v>0</v>
      </c>
      <c r="X179" s="59">
        <f>$G179/12</f>
        <v>0</v>
      </c>
      <c r="Y179" s="59">
        <f>$G179/12</f>
        <v>0</v>
      </c>
      <c r="Z179" s="58">
        <f>SUM(W179:Y179)</f>
        <v>0</v>
      </c>
    </row>
    <row r="180" spans="1:26" outlineLevel="1" x14ac:dyDescent="0.2">
      <c r="A180" s="57"/>
      <c r="C180" s="49" t="s">
        <v>78</v>
      </c>
      <c r="E180" s="53">
        <v>4027583.28</v>
      </c>
      <c r="F180" s="53"/>
      <c r="G180" s="53">
        <v>4883219.1279126899</v>
      </c>
      <c r="K180" s="65">
        <f>SUM(K168:K179)</f>
        <v>406934.92732605751</v>
      </c>
      <c r="L180" s="65">
        <f>SUM(L168:L179)</f>
        <v>406934.92732605751</v>
      </c>
      <c r="M180" s="65">
        <f>SUM(M168:M179)</f>
        <v>406934.92732605751</v>
      </c>
      <c r="N180" s="65">
        <f>SUM(K180:M180)</f>
        <v>1220804.7819781725</v>
      </c>
      <c r="O180" s="65">
        <f>SUM(O168:O179)</f>
        <v>406934.92732605751</v>
      </c>
      <c r="P180" s="65">
        <f>SUM(P168:P179)</f>
        <v>406934.92732605751</v>
      </c>
      <c r="Q180" s="65">
        <f>SUM(Q168:Q179)</f>
        <v>406934.92732605751</v>
      </c>
      <c r="R180" s="65">
        <f>SUM(O180:Q180)</f>
        <v>1220804.7819781725</v>
      </c>
      <c r="S180" s="65">
        <f>SUM(S168:S179)</f>
        <v>406934.92732605751</v>
      </c>
      <c r="T180" s="65">
        <f>SUM(T168:T179)</f>
        <v>406934.92732605751</v>
      </c>
      <c r="U180" s="65">
        <f>SUM(U168:U179)</f>
        <v>406934.92732605751</v>
      </c>
      <c r="V180" s="65">
        <f>SUM(S180:U180)</f>
        <v>1220804.7819781725</v>
      </c>
      <c r="W180" s="65">
        <f>SUM(W168:W179)</f>
        <v>406934.92732605751</v>
      </c>
      <c r="X180" s="65">
        <f>SUM(X168:X179)</f>
        <v>406934.92732605751</v>
      </c>
      <c r="Y180" s="65">
        <f>SUM(Y168:Y179)</f>
        <v>406934.92732605751</v>
      </c>
      <c r="Z180" s="65">
        <f>SUM(W180:Y180)</f>
        <v>1220804.7819781725</v>
      </c>
    </row>
    <row r="181" spans="1:26" outlineLevel="1" x14ac:dyDescent="0.2">
      <c r="A181" s="57"/>
      <c r="E181" s="55"/>
      <c r="F181" s="53"/>
      <c r="G181" s="55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outlineLevel="1" x14ac:dyDescent="0.2">
      <c r="E182" s="55"/>
      <c r="F182" s="53"/>
      <c r="G182" s="55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outlineLevel="1" x14ac:dyDescent="0.2">
      <c r="A183" s="57"/>
      <c r="B183" s="64" t="s">
        <v>77</v>
      </c>
      <c r="E183" s="55"/>
      <c r="F183" s="53"/>
      <c r="G183" s="55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outlineLevel="2" x14ac:dyDescent="0.2">
      <c r="A184" s="57"/>
      <c r="B184" s="64"/>
      <c r="E184" s="55"/>
      <c r="F184" s="53"/>
      <c r="G184" s="55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2.75" hidden="1" customHeight="1" outlineLevel="2" x14ac:dyDescent="0.2">
      <c r="A185" s="63" t="s">
        <v>304</v>
      </c>
      <c r="C185" s="49" t="s">
        <v>113</v>
      </c>
      <c r="E185" s="55"/>
      <c r="F185" s="53"/>
      <c r="G185" s="55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outlineLevel="2" x14ac:dyDescent="0.2">
      <c r="A186" s="63" t="s">
        <v>305</v>
      </c>
      <c r="C186" s="49" t="s">
        <v>306</v>
      </c>
      <c r="E186" s="55">
        <v>6303805.3200000003</v>
      </c>
      <c r="F186" s="53"/>
      <c r="G186" s="55">
        <v>8847864.3466666695</v>
      </c>
      <c r="K186" s="59">
        <f>$G186/12</f>
        <v>737322.02888888912</v>
      </c>
      <c r="L186" s="59">
        <f>$G186/12</f>
        <v>737322.02888888912</v>
      </c>
      <c r="M186" s="59">
        <f>$G186/12</f>
        <v>737322.02888888912</v>
      </c>
      <c r="N186" s="58">
        <f>SUM(K186:M186)</f>
        <v>2211966.0866666674</v>
      </c>
      <c r="O186" s="59">
        <f>$G186/12</f>
        <v>737322.02888888912</v>
      </c>
      <c r="P186" s="59">
        <f>$G186/12</f>
        <v>737322.02888888912</v>
      </c>
      <c r="Q186" s="59">
        <f>$G186/12</f>
        <v>737322.02888888912</v>
      </c>
      <c r="R186" s="58">
        <f>SUM(O186:Q186)</f>
        <v>2211966.0866666674</v>
      </c>
      <c r="S186" s="59">
        <f>$G186/12</f>
        <v>737322.02888888912</v>
      </c>
      <c r="T186" s="59">
        <f>$G186/12</f>
        <v>737322.02888888912</v>
      </c>
      <c r="U186" s="59">
        <f>$G186/12</f>
        <v>737322.02888888912</v>
      </c>
      <c r="V186" s="58">
        <f>SUM(S186:U186)</f>
        <v>2211966.0866666674</v>
      </c>
      <c r="W186" s="59">
        <f>$G186/12</f>
        <v>737322.02888888912</v>
      </c>
      <c r="X186" s="59">
        <f>$G186/12</f>
        <v>737322.02888888912</v>
      </c>
      <c r="Y186" s="59">
        <f>$G186/12</f>
        <v>737322.02888888912</v>
      </c>
      <c r="Z186" s="58">
        <f>SUM(W186:Y186)</f>
        <v>2211966.0866666674</v>
      </c>
    </row>
    <row r="187" spans="1:26" outlineLevel="2" x14ac:dyDescent="0.2">
      <c r="A187" s="63" t="s">
        <v>307</v>
      </c>
      <c r="C187" s="49" t="s">
        <v>308</v>
      </c>
      <c r="E187" s="55">
        <v>212987.51999999999</v>
      </c>
      <c r="F187" s="53"/>
      <c r="G187" s="55">
        <v>242987.555787505</v>
      </c>
      <c r="K187" s="59">
        <f>$G187/12</f>
        <v>20248.962982292083</v>
      </c>
      <c r="L187" s="59">
        <f>$G187/12</f>
        <v>20248.962982292083</v>
      </c>
      <c r="M187" s="59">
        <f>$G187/12</f>
        <v>20248.962982292083</v>
      </c>
      <c r="N187" s="58">
        <f>SUM(K187:M187)</f>
        <v>60746.88894687625</v>
      </c>
      <c r="O187" s="59">
        <f>$G187/12</f>
        <v>20248.962982292083</v>
      </c>
      <c r="P187" s="59">
        <f>$G187/12</f>
        <v>20248.962982292083</v>
      </c>
      <c r="Q187" s="59">
        <f>$G187/12</f>
        <v>20248.962982292083</v>
      </c>
      <c r="R187" s="58">
        <f>SUM(O187:Q187)</f>
        <v>60746.88894687625</v>
      </c>
      <c r="S187" s="59">
        <f>$G187/12</f>
        <v>20248.962982292083</v>
      </c>
      <c r="T187" s="59">
        <f>$G187/12</f>
        <v>20248.962982292083</v>
      </c>
      <c r="U187" s="59">
        <f>$G187/12</f>
        <v>20248.962982292083</v>
      </c>
      <c r="V187" s="58">
        <f>SUM(S187:U187)</f>
        <v>60746.88894687625</v>
      </c>
      <c r="W187" s="59">
        <f>$G187/12</f>
        <v>20248.962982292083</v>
      </c>
      <c r="X187" s="59">
        <f>$G187/12</f>
        <v>20248.962982292083</v>
      </c>
      <c r="Y187" s="59">
        <f>$G187/12</f>
        <v>20248.962982292083</v>
      </c>
      <c r="Z187" s="58">
        <f>SUM(W187:Y187)</f>
        <v>60746.88894687625</v>
      </c>
    </row>
    <row r="188" spans="1:26" outlineLevel="2" x14ac:dyDescent="0.2">
      <c r="A188" s="57"/>
      <c r="C188" s="62"/>
      <c r="D188" s="61"/>
      <c r="E188" s="60"/>
      <c r="F188" s="53"/>
      <c r="G188" s="60"/>
      <c r="K188" s="59">
        <f>$G188/12</f>
        <v>0</v>
      </c>
      <c r="L188" s="59">
        <f>$G188/12</f>
        <v>0</v>
      </c>
      <c r="M188" s="59">
        <f>$G188/12</f>
        <v>0</v>
      </c>
      <c r="N188" s="58">
        <f>SUM(K188:M188)</f>
        <v>0</v>
      </c>
      <c r="O188" s="59">
        <f>$G188/12</f>
        <v>0</v>
      </c>
      <c r="P188" s="59">
        <f>$G188/12</f>
        <v>0</v>
      </c>
      <c r="Q188" s="59">
        <f>$G188/12</f>
        <v>0</v>
      </c>
      <c r="R188" s="58">
        <f>SUM(O188:Q188)</f>
        <v>0</v>
      </c>
      <c r="S188" s="59">
        <f>$G188/12</f>
        <v>0</v>
      </c>
      <c r="T188" s="59">
        <f>$G188/12</f>
        <v>0</v>
      </c>
      <c r="U188" s="59">
        <f>$G188/12</f>
        <v>0</v>
      </c>
      <c r="V188" s="58">
        <f>SUM(S188:U188)</f>
        <v>0</v>
      </c>
      <c r="W188" s="59">
        <f>$G188/12</f>
        <v>0</v>
      </c>
      <c r="X188" s="59">
        <f>$G188/12</f>
        <v>0</v>
      </c>
      <c r="Y188" s="59">
        <f>$G188/12</f>
        <v>0</v>
      </c>
      <c r="Z188" s="58">
        <f>SUM(W188:Y188)</f>
        <v>0</v>
      </c>
    </row>
    <row r="189" spans="1:26" outlineLevel="1" x14ac:dyDescent="0.2">
      <c r="A189" s="57"/>
      <c r="C189" s="49" t="s">
        <v>76</v>
      </c>
      <c r="E189" s="53">
        <v>6516792.8399999999</v>
      </c>
      <c r="F189" s="53"/>
      <c r="G189" s="53">
        <v>9090851.9024541751</v>
      </c>
      <c r="K189" s="56">
        <f>SUM(K186:K188)</f>
        <v>757570.99187118118</v>
      </c>
      <c r="L189" s="56">
        <f>SUM(L186:L188)</f>
        <v>757570.99187118118</v>
      </c>
      <c r="M189" s="56">
        <f>SUM(M186:M188)</f>
        <v>757570.99187118118</v>
      </c>
      <c r="N189" s="56">
        <f>SUM(K189:M189)</f>
        <v>2272712.9756135438</v>
      </c>
      <c r="O189" s="56">
        <f>SUM(O186:O188)</f>
        <v>757570.99187118118</v>
      </c>
      <c r="P189" s="56">
        <f>SUM(P186:P188)</f>
        <v>757570.99187118118</v>
      </c>
      <c r="Q189" s="56">
        <f>SUM(Q186:Q188)</f>
        <v>757570.99187118118</v>
      </c>
      <c r="R189" s="56">
        <f>SUM(O189:Q189)</f>
        <v>2272712.9756135438</v>
      </c>
      <c r="S189" s="56">
        <f>SUM(S186:S188)</f>
        <v>757570.99187118118</v>
      </c>
      <c r="T189" s="56">
        <f>SUM(T186:T188)</f>
        <v>757570.99187118118</v>
      </c>
      <c r="U189" s="56">
        <f>SUM(U186:U188)</f>
        <v>757570.99187118118</v>
      </c>
      <c r="V189" s="56">
        <f>SUM(S189:U189)</f>
        <v>2272712.9756135438</v>
      </c>
      <c r="W189" s="56">
        <f>SUM(W186:W188)</f>
        <v>757570.99187118118</v>
      </c>
      <c r="X189" s="56">
        <f>SUM(X186:X188)</f>
        <v>757570.99187118118</v>
      </c>
      <c r="Y189" s="56">
        <f>SUM(Y186:Y188)</f>
        <v>757570.99187118118</v>
      </c>
      <c r="Z189" s="56">
        <f>SUM(W189:Y189)</f>
        <v>2272712.9756135438</v>
      </c>
    </row>
    <row r="190" spans="1:26" outlineLevel="1" x14ac:dyDescent="0.2">
      <c r="E190" s="55"/>
      <c r="F190" s="53"/>
      <c r="G190" s="55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outlineLevel="1" x14ac:dyDescent="0.2">
      <c r="E191" s="55"/>
      <c r="F191" s="53"/>
      <c r="G191" s="55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x14ac:dyDescent="0.2">
      <c r="C192" s="51" t="s">
        <v>75</v>
      </c>
      <c r="D192" s="50"/>
      <c r="E192" s="53">
        <v>140696122.19</v>
      </c>
      <c r="F192" s="53"/>
      <c r="G192" s="53">
        <v>164546818.95701188</v>
      </c>
      <c r="K192" s="53">
        <f>SUM(K95,K117,K133,K151,K163,K180,K189)</f>
        <v>13712234.913084323</v>
      </c>
      <c r="L192" s="53">
        <f>SUM(L95,L117,L133,L151,L163,L180,L189)</f>
        <v>13712234.913084323</v>
      </c>
      <c r="M192" s="53">
        <f>SUM(M95,M117,M133,M151,M163,M180,M189)</f>
        <v>13712234.913084323</v>
      </c>
      <c r="N192" s="53">
        <f>SUM(N95,N117,N133,N151,N163,N180,N189)</f>
        <v>41136704.739252962</v>
      </c>
      <c r="O192" s="53">
        <f>SUM(O95,O117,O133,O151,O163,O180,O189)</f>
        <v>13712234.913084323</v>
      </c>
      <c r="P192" s="53">
        <f>SUM(P95,P117,P133,P151,P163,P180,P189)</f>
        <v>13712234.913084323</v>
      </c>
      <c r="Q192" s="53">
        <f>SUM(Q95,Q117,Q133,Q151,Q163,Q180,Q189)</f>
        <v>13712234.913084323</v>
      </c>
      <c r="R192" s="53">
        <f>SUM(R95,R117,R133,R151,R163,R180,R189)</f>
        <v>41136704.739252962</v>
      </c>
      <c r="S192" s="53">
        <f>SUM(S95,S117,S133,S151,S163,S180,S189)</f>
        <v>13712234.913084323</v>
      </c>
      <c r="T192" s="53">
        <f>SUM(T95,T117,T133,T151,T163,T180,T189)</f>
        <v>13712234.913084323</v>
      </c>
      <c r="U192" s="53">
        <f>SUM(U95,U117,U133,U151,U163,U180,U189)</f>
        <v>13712234.913084323</v>
      </c>
      <c r="V192" s="53">
        <f>SUM(V95,V117,V133,V151,V163,V180,V189)</f>
        <v>41136704.739252962</v>
      </c>
      <c r="W192" s="53">
        <f>SUM(W95,W117,W133,W151,W163,W180,W189)</f>
        <v>13712234.913084323</v>
      </c>
      <c r="X192" s="53">
        <f>SUM(X95,X117,X133,X151,X163,X180,X189)</f>
        <v>13712234.913084323</v>
      </c>
      <c r="Y192" s="53">
        <f>SUM(Y95,Y117,Y133,Y151,Y163,Y180,Y189)</f>
        <v>13712234.913084323</v>
      </c>
      <c r="Z192" s="53">
        <f>SUM(Z95,Z117,Z133,Z151,Z163,Z180,Z189)</f>
        <v>41136704.739252962</v>
      </c>
    </row>
    <row r="193" spans="2:26" x14ac:dyDescent="0.2">
      <c r="E193" s="55"/>
      <c r="F193" s="53"/>
      <c r="G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2:26" ht="13.5" thickBot="1" x14ac:dyDescent="0.25">
      <c r="B194" s="54"/>
      <c r="C194" s="51" t="s">
        <v>74</v>
      </c>
      <c r="D194" s="50"/>
      <c r="E194" s="52">
        <v>-607388.3599999845</v>
      </c>
      <c r="F194" s="53"/>
      <c r="G194" s="52">
        <v>-1541864.8537619114</v>
      </c>
      <c r="K194" s="52">
        <f>K72-K192</f>
        <v>-128488.73781349324</v>
      </c>
      <c r="L194" s="52">
        <f>L72-L192</f>
        <v>-128488.73781349324</v>
      </c>
      <c r="M194" s="52">
        <f>M72-M192</f>
        <v>-128488.73781349324</v>
      </c>
      <c r="N194" s="52">
        <f>N72-N192</f>
        <v>-385466.2134404704</v>
      </c>
      <c r="O194" s="52">
        <f>O72-O192</f>
        <v>-128488.73781349324</v>
      </c>
      <c r="P194" s="52">
        <f>P72-P192</f>
        <v>-128488.73781349324</v>
      </c>
      <c r="Q194" s="52">
        <f>Q72-Q192</f>
        <v>-128488.73781349324</v>
      </c>
      <c r="R194" s="52">
        <f>R72-R192</f>
        <v>-385466.2134404704</v>
      </c>
      <c r="S194" s="52">
        <f>S72-S192</f>
        <v>-128488.73781349324</v>
      </c>
      <c r="T194" s="52">
        <f>T72-T192</f>
        <v>-128488.73781349324</v>
      </c>
      <c r="U194" s="52">
        <f>U72-U192</f>
        <v>-128488.73781349324</v>
      </c>
      <c r="V194" s="52">
        <f>V72-V192</f>
        <v>-385466.2134404704</v>
      </c>
      <c r="W194" s="52">
        <f>W72-W192</f>
        <v>-128488.73781349324</v>
      </c>
      <c r="X194" s="52">
        <f>X72-X192</f>
        <v>-128488.73781349324</v>
      </c>
      <c r="Y194" s="52">
        <f>Y72-Y192</f>
        <v>-128488.73781349324</v>
      </c>
      <c r="Z194" s="52">
        <f>Z72-Z192</f>
        <v>-385466.2134404704</v>
      </c>
    </row>
    <row r="195" spans="2:26" x14ac:dyDescent="0.2">
      <c r="C195" s="51"/>
      <c r="D195" s="50"/>
    </row>
    <row r="196" spans="2:26" x14ac:dyDescent="0.2">
      <c r="C196" s="51"/>
      <c r="D196" s="50"/>
    </row>
  </sheetData>
  <mergeCells count="1">
    <mergeCell ref="K18:Z19"/>
  </mergeCells>
  <dataValidations count="1">
    <dataValidation allowBlank="1" showErrorMessage="1" promptTitle="Vena Tip" prompt="Click Cascade from the Vena ribbon and choose your options." sqref="A9" xr:uid="{00000000-0002-0000-0100-000000000000}"/>
  </dataValidations>
  <pageMargins left="0.7" right="0.7" top="0.75" bottom="0.75" header="0.3" footer="0.3"/>
  <pageSetup paperSize="17" scale="41" orientation="landscape" r:id="rId1"/>
  <headerFooter>
    <oddHeader>&amp;C&amp;A</oddHeader>
    <oddFooter>&amp;R&amp;10&amp;D&amp;T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Cover Sheet</vt:lpstr>
      <vt:lpstr>Enrollment</vt:lpstr>
      <vt:lpstr>Annual Budget</vt:lpstr>
      <vt:lpstr>References</vt:lpstr>
      <vt:lpstr>_vena_S1_B1_C_10_629796170592026624</vt:lpstr>
      <vt:lpstr>_vena_S1_B1_C_10_743245239851024384</vt:lpstr>
      <vt:lpstr>_vena_S1_B1_C_2_396838670873395203</vt:lpstr>
      <vt:lpstr>_vena_S1_B1_C_2_396838670873395203_1</vt:lpstr>
      <vt:lpstr>_vena_S1_B1_C_8_403728971088920576</vt:lpstr>
      <vt:lpstr>_vena_S1_B1_C_8_403728979167674368</vt:lpstr>
      <vt:lpstr>_vena_S1_B1_C_9_396838676837695488</vt:lpstr>
      <vt:lpstr>_vena_S1_B1_C_9_537356474004930560</vt:lpstr>
      <vt:lpstr>'Annual Budget'!Print_Area</vt:lpstr>
      <vt:lpstr>'Cover Sheet'!Print_Area</vt:lpstr>
      <vt:lpstr>'Annual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Schwartz, Nate</dc:creator>
  <cp:lastModifiedBy>Schwartz, Nate</cp:lastModifiedBy>
  <cp:lastPrinted>2016-11-10T20:34:43Z</cp:lastPrinted>
  <dcterms:created xsi:type="dcterms:W3CDTF">2015-03-09T19:17:40Z</dcterms:created>
  <dcterms:modified xsi:type="dcterms:W3CDTF">2019-05-30T16:36:56Z</dcterms:modified>
</cp:coreProperties>
</file>