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Nicole H\LAYC Career Academy\Budget\"/>
    </mc:Choice>
  </mc:AlternateContent>
  <bookViews>
    <workbookView xWindow="0" yWindow="0" windowWidth="19200" windowHeight="6730" firstSheet="4" activeTab="4"/>
  </bookViews>
  <sheets>
    <sheet name="Cover Sheet" sheetId="6" state="hidden" r:id="rId1"/>
    <sheet name="Enrollment" sheetId="4" state="hidden" r:id="rId2"/>
    <sheet name="Statement of Activites" sheetId="1" state="hidden" r:id="rId3"/>
    <sheet name="Statement of Financial Position" sheetId="2" state="hidden" r:id="rId4"/>
    <sheet name="Annual Budget" sheetId="5" r:id="rId5"/>
    <sheet name="CA Budget Format" sheetId="8" state="hidden" r:id="rId6"/>
    <sheet name="Staffing" sheetId="9" state="hidden" r:id="rId7"/>
    <sheet name="References" sheetId="7" state="hidden" r:id="rId8"/>
  </sheets>
  <externalReferences>
    <externalReference r:id="rId9"/>
    <externalReference r:id="rId10"/>
    <externalReference r:id="rId11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4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4">'Annual Budget'!$A:$Y</definedName>
    <definedName name="_xlnm.Print_Area" localSheetId="0">'Cover Sheet'!$A$1:$A$11</definedName>
    <definedName name="_xlnm.Print_Area" localSheetId="2">'Statement of Activites'!$A$1:$Y$64</definedName>
    <definedName name="_xlnm.Print_Area" localSheetId="3">'Statement of Financial Position'!$A$1:$K$46</definedName>
    <definedName name="Scenario" localSheetId="4">[3]Inputs!#REF!</definedName>
    <definedName name="Scenario">[3]Inputs!#REF!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0" i="5" l="1"/>
  <c r="Y31" i="5"/>
  <c r="E21" i="8"/>
  <c r="Y58" i="5"/>
  <c r="F29" i="5"/>
  <c r="Y32" i="5"/>
  <c r="Y47" i="5"/>
  <c r="Y34" i="5"/>
  <c r="Y33" i="5"/>
  <c r="Y35" i="5"/>
  <c r="Y48" i="5"/>
  <c r="Y49" i="5"/>
  <c r="Y50" i="5"/>
  <c r="Y51" i="5"/>
  <c r="Y52" i="5"/>
  <c r="Y53" i="5"/>
  <c r="Y54" i="5"/>
  <c r="Y55" i="5"/>
  <c r="Y57" i="5"/>
  <c r="Y59" i="5"/>
  <c r="Y38" i="5"/>
  <c r="Y41" i="5"/>
  <c r="Y44" i="5"/>
  <c r="Y26" i="5"/>
  <c r="Y27" i="5"/>
  <c r="Y61" i="5"/>
  <c r="Y7" i="5"/>
  <c r="Y8" i="5"/>
  <c r="Y9" i="5"/>
  <c r="Y10" i="5"/>
  <c r="Y12" i="5"/>
  <c r="Y16" i="5"/>
  <c r="Y62" i="5"/>
  <c r="Y64" i="5"/>
  <c r="Y25" i="5"/>
  <c r="Y24" i="5"/>
  <c r="Y23" i="5"/>
  <c r="Y22" i="5"/>
  <c r="Y21" i="5"/>
  <c r="Y20" i="5"/>
  <c r="B37" i="9"/>
  <c r="A1" i="2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X7" i="1"/>
  <c r="X16" i="1"/>
  <c r="X8" i="1"/>
  <c r="X9" i="1"/>
  <c r="X10" i="1"/>
  <c r="X11" i="1"/>
  <c r="Y11" i="1"/>
  <c r="X12" i="1"/>
  <c r="X13" i="1"/>
  <c r="X14" i="1"/>
  <c r="X15" i="1"/>
  <c r="Y15" i="1"/>
  <c r="X47" i="1"/>
  <c r="X48" i="1"/>
  <c r="X49" i="1"/>
  <c r="X59" i="1"/>
  <c r="X50" i="1"/>
  <c r="X51" i="1"/>
  <c r="X52" i="1"/>
  <c r="X53" i="1"/>
  <c r="Y53" i="1"/>
  <c r="X54" i="1"/>
  <c r="X55" i="1"/>
  <c r="X56" i="1"/>
  <c r="X57" i="1"/>
  <c r="Y57" i="1"/>
  <c r="X58" i="1"/>
  <c r="X38" i="1"/>
  <c r="X39" i="1"/>
  <c r="X44" i="1"/>
  <c r="Y44" i="1"/>
  <c r="X40" i="1"/>
  <c r="X41" i="1"/>
  <c r="X42" i="1"/>
  <c r="X43" i="1"/>
  <c r="X30" i="1"/>
  <c r="X31" i="1"/>
  <c r="X32" i="1"/>
  <c r="Y32" i="1"/>
  <c r="X33" i="1"/>
  <c r="X34" i="1"/>
  <c r="X20" i="1"/>
  <c r="Y20" i="1"/>
  <c r="X21" i="1"/>
  <c r="X22" i="1"/>
  <c r="X23" i="1"/>
  <c r="X24" i="1"/>
  <c r="Y24" i="1"/>
  <c r="X25" i="1"/>
  <c r="X26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Y56" i="1"/>
  <c r="I55" i="1"/>
  <c r="M55" i="1"/>
  <c r="Q55" i="1"/>
  <c r="U55" i="1"/>
  <c r="W55" i="1"/>
  <c r="Y55" i="1"/>
  <c r="I54" i="1"/>
  <c r="M54" i="1"/>
  <c r="Q54" i="1"/>
  <c r="U54" i="1"/>
  <c r="W54" i="1"/>
  <c r="Y54" i="1"/>
  <c r="I53" i="1"/>
  <c r="M53" i="1"/>
  <c r="Q53" i="1"/>
  <c r="U53" i="1"/>
  <c r="W53" i="1"/>
  <c r="I52" i="1"/>
  <c r="M52" i="1"/>
  <c r="Q52" i="1"/>
  <c r="U52" i="1"/>
  <c r="W52" i="1"/>
  <c r="Y52" i="1"/>
  <c r="I40" i="1"/>
  <c r="M40" i="1"/>
  <c r="Q40" i="1"/>
  <c r="U40" i="1"/>
  <c r="W40" i="1"/>
  <c r="Y40" i="1"/>
  <c r="I39" i="1"/>
  <c r="M39" i="1"/>
  <c r="Q39" i="1"/>
  <c r="U39" i="1"/>
  <c r="W39" i="1"/>
  <c r="Y39" i="1"/>
  <c r="I14" i="1"/>
  <c r="M14" i="1"/>
  <c r="Q14" i="1"/>
  <c r="U14" i="1"/>
  <c r="W14" i="1"/>
  <c r="Y14" i="1"/>
  <c r="I8" i="1"/>
  <c r="M8" i="1"/>
  <c r="Q8" i="1"/>
  <c r="U8" i="1"/>
  <c r="W8" i="1"/>
  <c r="Y8" i="1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D16" i="5"/>
  <c r="D62" i="5"/>
  <c r="D64" i="5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Q44" i="5"/>
  <c r="R44" i="5"/>
  <c r="S44" i="5"/>
  <c r="L44" i="5"/>
  <c r="M44" i="5"/>
  <c r="N44" i="5"/>
  <c r="O44" i="5"/>
  <c r="H44" i="5"/>
  <c r="I44" i="5"/>
  <c r="J44" i="5"/>
  <c r="K44" i="5"/>
  <c r="L35" i="5"/>
  <c r="M35" i="5"/>
  <c r="N35" i="5"/>
  <c r="O35" i="5"/>
  <c r="H35" i="5"/>
  <c r="I35" i="5"/>
  <c r="J35" i="5"/>
  <c r="K35" i="5"/>
  <c r="P35" i="5"/>
  <c r="Q35" i="5"/>
  <c r="R35" i="5"/>
  <c r="S35" i="5"/>
  <c r="P27" i="5"/>
  <c r="Q27" i="5"/>
  <c r="R27" i="5"/>
  <c r="S27" i="5"/>
  <c r="L27" i="5"/>
  <c r="M27" i="5"/>
  <c r="N27" i="5"/>
  <c r="O27" i="5"/>
  <c r="H27" i="5"/>
  <c r="I27" i="5"/>
  <c r="J27" i="5"/>
  <c r="K27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H59" i="5"/>
  <c r="I59" i="5"/>
  <c r="J59" i="5"/>
  <c r="K59" i="5"/>
  <c r="K61" i="5"/>
  <c r="L59" i="5"/>
  <c r="M59" i="5"/>
  <c r="N59" i="5"/>
  <c r="O59" i="5"/>
  <c r="O61" i="5"/>
  <c r="P59" i="5"/>
  <c r="Q59" i="5"/>
  <c r="R59" i="5"/>
  <c r="S59" i="5"/>
  <c r="S61" i="5"/>
  <c r="T59" i="5"/>
  <c r="U59" i="5"/>
  <c r="V59" i="5"/>
  <c r="W59" i="5"/>
  <c r="T44" i="5"/>
  <c r="U44" i="5"/>
  <c r="V44" i="5"/>
  <c r="W44" i="5"/>
  <c r="T35" i="5"/>
  <c r="U35" i="5"/>
  <c r="V35" i="5"/>
  <c r="W35" i="5"/>
  <c r="T27" i="5"/>
  <c r="U27" i="5"/>
  <c r="V27" i="5"/>
  <c r="W27" i="5"/>
  <c r="W61" i="5"/>
  <c r="V61" i="5"/>
  <c r="U61" i="5"/>
  <c r="T61" i="5"/>
  <c r="R61" i="5"/>
  <c r="Q61" i="5"/>
  <c r="P61" i="5"/>
  <c r="N61" i="5"/>
  <c r="M61" i="5"/>
  <c r="L61" i="5"/>
  <c r="J61" i="5"/>
  <c r="I61" i="5"/>
  <c r="H61" i="5"/>
  <c r="D59" i="5"/>
  <c r="D44" i="5"/>
  <c r="D35" i="5"/>
  <c r="D27" i="5"/>
  <c r="D61" i="5"/>
  <c r="K40" i="5"/>
  <c r="O40" i="5"/>
  <c r="S40" i="5"/>
  <c r="W40" i="5"/>
  <c r="Y40" i="5"/>
  <c r="K39" i="5"/>
  <c r="O39" i="5"/>
  <c r="S39" i="5"/>
  <c r="W39" i="5"/>
  <c r="K14" i="5"/>
  <c r="O14" i="5"/>
  <c r="S14" i="5"/>
  <c r="W14" i="5"/>
  <c r="Y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V62" i="5"/>
  <c r="R62" i="5"/>
  <c r="Q62" i="5"/>
  <c r="H62" i="5"/>
  <c r="W33" i="5"/>
  <c r="S33" i="5"/>
  <c r="O33" i="5"/>
  <c r="K33" i="5"/>
  <c r="T62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Y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Y15" i="5"/>
  <c r="W13" i="5"/>
  <c r="S13" i="5"/>
  <c r="O13" i="5"/>
  <c r="K13" i="5"/>
  <c r="Y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M62" i="5"/>
  <c r="D53" i="4"/>
  <c r="N62" i="5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I62" i="5"/>
  <c r="L62" i="5"/>
  <c r="O62" i="5"/>
  <c r="Y11" i="5"/>
  <c r="Y42" i="5"/>
  <c r="J62" i="5"/>
  <c r="U62" i="5"/>
  <c r="B37" i="4"/>
  <c r="B44" i="4"/>
  <c r="C37" i="4"/>
  <c r="C44" i="4"/>
  <c r="S62" i="5"/>
  <c r="P62" i="5"/>
  <c r="U35" i="1"/>
  <c r="W21" i="1"/>
  <c r="Y21" i="1"/>
  <c r="U27" i="1"/>
  <c r="U16" i="1"/>
  <c r="Q59" i="1"/>
  <c r="M35" i="1"/>
  <c r="M16" i="1"/>
  <c r="I59" i="1"/>
  <c r="Q27" i="1"/>
  <c r="U59" i="1"/>
  <c r="Q16" i="1"/>
  <c r="W10" i="1"/>
  <c r="Y10" i="1"/>
  <c r="W15" i="1"/>
  <c r="U44" i="1"/>
  <c r="Q44" i="1"/>
  <c r="I27" i="1"/>
  <c r="Q35" i="1"/>
  <c r="I16" i="1"/>
  <c r="W41" i="1"/>
  <c r="Y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Y26" i="1"/>
  <c r="W30" i="1"/>
  <c r="Y30" i="1"/>
  <c r="W32" i="1"/>
  <c r="W38" i="1"/>
  <c r="W13" i="1"/>
  <c r="W20" i="1"/>
  <c r="W22" i="1"/>
  <c r="Y22" i="1"/>
  <c r="W25" i="1"/>
  <c r="Y25" i="1"/>
  <c r="W12" i="1"/>
  <c r="Y12" i="1"/>
  <c r="W31" i="1"/>
  <c r="Y31" i="1"/>
  <c r="W34" i="1"/>
  <c r="Y34" i="1"/>
  <c r="W43" i="1"/>
  <c r="Y43" i="1"/>
  <c r="W50" i="1"/>
  <c r="Y50" i="1"/>
  <c r="W47" i="1"/>
  <c r="W48" i="1"/>
  <c r="Y48" i="1"/>
  <c r="W58" i="1"/>
  <c r="Y58" i="1"/>
  <c r="W51" i="1"/>
  <c r="Y51" i="1"/>
  <c r="W49" i="1"/>
  <c r="W9" i="1"/>
  <c r="W11" i="1"/>
  <c r="W23" i="1"/>
  <c r="Y23" i="1"/>
  <c r="W42" i="1"/>
  <c r="Y42" i="1"/>
  <c r="O62" i="1"/>
  <c r="S62" i="1"/>
  <c r="J62" i="1"/>
  <c r="W62" i="5"/>
  <c r="Y9" i="1"/>
  <c r="Y47" i="1"/>
  <c r="Y13" i="1"/>
  <c r="Y38" i="1"/>
  <c r="Y33" i="1"/>
  <c r="B53" i="4"/>
  <c r="B47" i="4"/>
  <c r="B50" i="4"/>
  <c r="C53" i="4"/>
  <c r="C47" i="4"/>
  <c r="C50" i="4"/>
  <c r="K62" i="5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Y16" i="1"/>
  <c r="Y59" i="1"/>
  <c r="X61" i="1"/>
  <c r="Y61" i="1"/>
  <c r="Y49" i="1"/>
  <c r="X27" i="1"/>
  <c r="Y27" i="1"/>
  <c r="X35" i="1"/>
  <c r="Y35" i="1"/>
  <c r="Y7" i="1"/>
  <c r="X62" i="1"/>
  <c r="X64" i="1"/>
  <c r="Y64" i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<sst xmlns="http://schemas.openxmlformats.org/spreadsheetml/2006/main" count="378" uniqueCount="281">
  <si>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</si>
  <si>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</si>
  <si>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</si>
  <si>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</si>
  <si>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</si>
  <si>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</si>
  <si>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</si>
  <si>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</si>
  <si>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</si>
  <si>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</si>
  <si>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</si>
  <si>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</si>
  <si>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</si>
  <si>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</si>
  <si>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</si>
  <si>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</si>
  <si>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</si>
  <si>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</si>
  <si>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</si>
  <si>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</si>
  <si>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</si>
  <si>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</si>
  <si>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</si>
  <si>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</si>
  <si>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</si>
  <si>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</si>
  <si>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</si>
  <si>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</si>
  <si>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</si>
  <si>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</si>
  <si>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</si>
  <si>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</si>
  <si>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</si>
  <si>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</si>
  <si>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</si>
  <si>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</si>
  <si>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</si>
  <si>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</si>
  <si>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</si>
  <si>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</si>
  <si>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</si>
  <si>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</si>
  <si>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</si>
  <si>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</si>
  <si>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</si>
  <si>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</si>
  <si>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</si>
  <si>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</si>
  <si>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</si>
  <si>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</si>
  <si>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</si>
  <si>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</si>
  <si>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</si>
  <si>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</si>
  <si>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</si>
  <si>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</si>
  <si>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</si>
  <si>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</si>
  <si>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</si>
  <si>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</si>
  <si>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</si>
  <si>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</si>
  <si>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</si>
  <si>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</si>
  <si>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</si>
  <si>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</si>
  <si>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</si>
  <si>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</si>
  <si>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</si>
  <si>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</si>
  <si>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</si>
  <si>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</si>
  <si>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</si>
  <si>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</si>
  <si>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</si>
  <si>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</si>
  <si>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</si>
  <si>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</si>
  <si>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</si>
  <si>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</si>
  <si>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</si>
  <si>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</si>
  <si>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</si>
  <si>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</si>
  <si>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</si>
  <si>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</si>
  <si>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</si>
  <si>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</si>
  <si>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</si>
  <si>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</si>
  <si>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</si>
  <si>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</si>
  <si>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</si>
  <si>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</si>
  <si>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</si>
  <si>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</si>
  <si>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</si>
  <si>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</si>
  <si>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</si>
  <si>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</si>
  <si>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</si>
  <si>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</si>
  <si>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</si>
  <si>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</si>
  <si>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</si>
  <si>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</si>
  <si>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</si>
  <si>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</si>
  <si>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</si>
  <si>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</si>
  <si>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</si>
  <si>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</si>
  <si>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</si>
  <si>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</si>
  <si>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</si>
  <si>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</si>
  <si>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</si>
  <si>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</si>
  <si>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</si>
  <si>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</si>
  <si>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</si>
  <si>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</si>
  <si>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</si>
  <si>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</si>
  <si>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</si>
  <si>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</si>
  <si>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</si>
  <si>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</si>
  <si>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</si>
  <si>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</si>
  <si>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</si>
  <si>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</si>
  <si>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</si>
  <si>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</si>
  <si>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</si>
  <si>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</si>
  <si>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</si>
  <si>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</si>
  <si>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</si>
  <si>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</si>
  <si>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</si>
  <si>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</si>
  <si>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</si>
  <si>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</si>
  <si>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</si>
  <si>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</si>
  <si>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</si>
  <si>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</si>
  <si>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</si>
  <si>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</si>
  <si>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</si>
  <si>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</si>
  <si>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</si>
  <si>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</si>
  <si>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</si>
  <si>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</si>
  <si>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</si>
  <si>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</si>
  <si>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</si>
  <si>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</si>
  <si>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</si>
  <si>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</si>
  <si>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</si>
  <si>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</si>
  <si>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</si>
  <si>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</si>
  <si>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</si>
  <si>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</si>
  <si>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</si>
  <si>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</si>
  <si>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</si>
  <si>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</si>
  <si>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</si>
  <si>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</si>
  <si>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</si>
  <si>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</si>
  <si>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</si>
  <si>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</si>
  <si>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</si>
  <si>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</si>
  <si>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</si>
  <si>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</si>
  <si>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LAYCCA Budget 2018-19</t>
  </si>
  <si>
    <t>FY15</t>
  </si>
  <si>
    <t>2018-19</t>
  </si>
  <si>
    <t>Revenues</t>
  </si>
  <si>
    <t>Grants Earned</t>
  </si>
  <si>
    <t>Grants Probable</t>
  </si>
  <si>
    <t>Total Revenues</t>
  </si>
  <si>
    <t>Expenses</t>
  </si>
  <si>
    <t>Staff Salaries</t>
  </si>
  <si>
    <t>Employee Benefits</t>
  </si>
  <si>
    <t>Well+Trans</t>
  </si>
  <si>
    <t>Retirement Contributions</t>
  </si>
  <si>
    <t xml:space="preserve">Depreciation Expense </t>
  </si>
  <si>
    <t>Food service</t>
  </si>
  <si>
    <t>Administrative (PCSB)</t>
  </si>
  <si>
    <t>CMO Fee</t>
  </si>
  <si>
    <t>Office Supplies</t>
  </si>
  <si>
    <t>Office Equipment</t>
  </si>
  <si>
    <t>Legal/ Accounting</t>
  </si>
  <si>
    <t>Printing and Copying</t>
  </si>
  <si>
    <t>Postage and Shipping</t>
  </si>
  <si>
    <t>Other General</t>
  </si>
  <si>
    <t>Rent/ Lease/ Mortgage</t>
  </si>
  <si>
    <t>Utilities/Maintenance/Security/Cleaning</t>
  </si>
  <si>
    <t>Telephone/ Communications</t>
  </si>
  <si>
    <t>Contractors/Consultants</t>
  </si>
  <si>
    <t>ED Budget</t>
  </si>
  <si>
    <t>Principals Budget</t>
  </si>
  <si>
    <t xml:space="preserve">   Staff Development/ PD / Staff Incentives</t>
  </si>
  <si>
    <t xml:space="preserve">   Staff IT</t>
  </si>
  <si>
    <t xml:space="preserve">   Discretionary</t>
  </si>
  <si>
    <t xml:space="preserve">   Student Incentives</t>
  </si>
  <si>
    <t xml:space="preserve">    Electives</t>
  </si>
  <si>
    <t>Academic Dept</t>
  </si>
  <si>
    <t xml:space="preserve">   Books</t>
  </si>
  <si>
    <t xml:space="preserve">   Academic Supplies</t>
  </si>
  <si>
    <t xml:space="preserve">   Instructional Technology</t>
  </si>
  <si>
    <t xml:space="preserve">   IT Instruction Supplies</t>
  </si>
  <si>
    <t xml:space="preserve">   Assessments</t>
  </si>
  <si>
    <t xml:space="preserve">   Medical Assistant Supplies</t>
  </si>
  <si>
    <t xml:space="preserve">   Field Trips</t>
  </si>
  <si>
    <t xml:space="preserve">   Substitute Teachers</t>
  </si>
  <si>
    <t xml:space="preserve">   SPED Coord &amp; services</t>
  </si>
  <si>
    <t xml:space="preserve">Student Support Department </t>
  </si>
  <si>
    <t xml:space="preserve">   Student supplies</t>
  </si>
  <si>
    <t xml:space="preserve">   SSD staff supplies</t>
  </si>
  <si>
    <t xml:space="preserve">   Transportation</t>
  </si>
  <si>
    <t xml:space="preserve">    Uniforms</t>
  </si>
  <si>
    <t xml:space="preserve">Marketing and Recruitment </t>
  </si>
  <si>
    <t xml:space="preserve">Public Ally/AmeriCorps </t>
  </si>
  <si>
    <t>College and Career Services</t>
  </si>
  <si>
    <t>Total Expenses</t>
  </si>
  <si>
    <t>Total Profit/Loss</t>
  </si>
  <si>
    <t>Student Support Dept</t>
  </si>
  <si>
    <t>S3 - Ariel</t>
  </si>
  <si>
    <t>S3- Massey</t>
  </si>
  <si>
    <t>S3 - Rice</t>
  </si>
  <si>
    <t>S3 - Ramirez</t>
  </si>
  <si>
    <t>S3 - N'Kosi</t>
  </si>
  <si>
    <t>MA Instr - Carter</t>
  </si>
  <si>
    <t>1) Math/Science -- Alonso Llerna</t>
  </si>
  <si>
    <t>2) Reading/Social Studies Teacher -- Fuller</t>
  </si>
  <si>
    <t>IT Instr - Soto</t>
  </si>
  <si>
    <t>5)  ELL Instr -- Ian Stone</t>
  </si>
  <si>
    <t>4) Math Instr - Varner</t>
  </si>
  <si>
    <t>3) Reading Instr - Jessica Reed</t>
  </si>
  <si>
    <t xml:space="preserve">ELL para - </t>
  </si>
  <si>
    <t xml:space="preserve">SPED Instr </t>
  </si>
  <si>
    <t>SPED para -- Alicia</t>
  </si>
  <si>
    <t>Admin</t>
  </si>
  <si>
    <t>Academic Support Coordinator -- Bernadette</t>
  </si>
  <si>
    <t>Dir Coll + Car</t>
  </si>
  <si>
    <t xml:space="preserve">Recruitment Specialist </t>
  </si>
  <si>
    <t xml:space="preserve">Operations </t>
  </si>
  <si>
    <t>Registrar - McQueen</t>
  </si>
  <si>
    <t>Dir of Ops - Vera</t>
  </si>
  <si>
    <t>Leadership Team</t>
  </si>
  <si>
    <t>Principal - Jackie</t>
  </si>
  <si>
    <t xml:space="preserve">Dir of SS - </t>
  </si>
  <si>
    <t>Data Manager  -- Amber</t>
  </si>
  <si>
    <t xml:space="preserve">Executive Director -- Nicole </t>
  </si>
  <si>
    <t>Dir of Acad</t>
  </si>
  <si>
    <t>TOTAL</t>
  </si>
  <si>
    <t>NSLP claims</t>
  </si>
  <si>
    <t>OSSE Instruct Per Pupil</t>
  </si>
  <si>
    <t>SPED</t>
  </si>
  <si>
    <t xml:space="preserve"> ELL</t>
  </si>
  <si>
    <t>Facilities</t>
  </si>
  <si>
    <t>Summer School</t>
  </si>
  <si>
    <t>ESY</t>
  </si>
  <si>
    <t>At Risk</t>
  </si>
  <si>
    <t>Individual Contributions</t>
  </si>
  <si>
    <t>To Be Raised</t>
  </si>
  <si>
    <t>Revised 051818</t>
  </si>
  <si>
    <t>LAYC Career Academy</t>
  </si>
  <si>
    <t>July 1, 2018- June 30, 2019</t>
  </si>
  <si>
    <t>Nicole Hanrahan</t>
  </si>
  <si>
    <t>nicole@laycca.org</t>
  </si>
  <si>
    <t>202-319-2228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</si>
</sst>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&quot;$&quot;#,##0.00"/>
    <numFmt numFmtId="176" formatCode="_(&quot;$&quot;* #,##0_);_(&quot;$&quot;* \(#,##0\);_(&quot;$&quot;* &quot;-&quot;??_);_(@_)"/>
    <numFmt numFmtId="177" formatCode="&quot;$&quot;#,##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222222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/>
  </cellStyleXfs>
  <cellXfs count="16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0" borderId="28" xfId="0" applyFont="1" applyBorder="1" applyAlignment="1"/>
    <xf numFmtId="0" fontId="2" fillId="0" borderId="28" xfId="0" applyFont="1" applyBorder="1"/>
    <xf numFmtId="0" fontId="2" fillId="0" borderId="28" xfId="0" applyFont="1" applyBorder="1" applyAlignment="1"/>
    <xf numFmtId="175" fontId="71" fillId="0" borderId="28" xfId="0" applyNumberFormat="1" applyFont="1" applyBorder="1" applyAlignment="1">
      <alignment horizontal="center"/>
    </xf>
    <xf numFmtId="0" fontId="71" fillId="0" borderId="28" xfId="0" applyFont="1" applyBorder="1"/>
    <xf numFmtId="176" fontId="2" fillId="0" borderId="28" xfId="0" applyNumberFormat="1" applyFont="1" applyBorder="1"/>
    <xf numFmtId="6" fontId="2" fillId="0" borderId="28" xfId="0" applyNumberFormat="1" applyFont="1" applyBorder="1"/>
    <xf numFmtId="0" fontId="70" fillId="0" borderId="28" xfId="0" applyFont="1" applyBorder="1"/>
    <xf numFmtId="176" fontId="70" fillId="0" borderId="28" xfId="0" applyNumberFormat="1" applyFont="1" applyBorder="1"/>
    <xf numFmtId="44" fontId="2" fillId="0" borderId="28" xfId="0" applyNumberFormat="1" applyFont="1" applyBorder="1"/>
    <xf numFmtId="175" fontId="2" fillId="0" borderId="28" xfId="0" applyNumberFormat="1" applyFont="1" applyBorder="1"/>
    <xf numFmtId="176" fontId="2" fillId="0" borderId="28" xfId="0" applyNumberFormat="1" applyFont="1" applyBorder="1" applyAlignment="1"/>
    <xf numFmtId="177" fontId="70" fillId="0" borderId="28" xfId="0" applyNumberFormat="1" applyFont="1" applyBorder="1"/>
    <xf numFmtId="0" fontId="2" fillId="0" borderId="0" xfId="0" applyFont="1"/>
    <xf numFmtId="0" fontId="71" fillId="0" borderId="0" xfId="0" applyFont="1"/>
    <xf numFmtId="9" fontId="2" fillId="0" borderId="0" xfId="0" applyNumberFormat="1" applyFont="1"/>
    <xf numFmtId="0" fontId="2" fillId="0" borderId="0" xfId="0" applyFont="1" applyAlignment="1"/>
    <xf numFmtId="1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horizontal="left"/>
    </xf>
    <xf numFmtId="0" fontId="2" fillId="64" borderId="0" xfId="0" applyFont="1" applyFill="1" applyBorder="1"/>
    <xf numFmtId="0" fontId="72" fillId="63" borderId="0" xfId="0" applyFont="1" applyFill="1" applyBorder="1" applyAlignment="1"/>
    <xf numFmtId="175" fontId="70" fillId="0" borderId="0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2" fillId="0" borderId="0" xfId="0" applyFont="1" applyFill="1" applyBorder="1"/>
    <xf numFmtId="177" fontId="2" fillId="0" borderId="0" xfId="0" applyNumberFormat="1" applyFont="1" applyFill="1" applyBorder="1"/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64" borderId="0" xfId="0" applyFont="1" applyFill="1" applyBorder="1" applyAlignment="1"/>
    <xf numFmtId="0" fontId="70" fillId="0" borderId="0" xfId="0" applyFont="1" applyFill="1" applyBorder="1" applyAlignment="1"/>
    <xf numFmtId="0" fontId="74" fillId="64" borderId="0" xfId="0" applyFont="1" applyFill="1" applyBorder="1"/>
    <xf numFmtId="0" fontId="74" fillId="0" borderId="0" xfId="0" applyFont="1" applyFill="1" applyBorder="1"/>
    <xf numFmtId="165" fontId="3" fillId="0" borderId="0" xfId="2" applyNumberFormat="1" applyFont="1" applyFill="1" applyBorder="1"/>
    <xf numFmtId="176" fontId="0" fillId="0" borderId="0" xfId="0" applyNumberFormat="1"/>
    <xf numFmtId="0" fontId="75" fillId="61" borderId="0" xfId="981" applyFill="1"/>
    <xf numFmtId="0" fontId="22" fillId="0" borderId="2" xfId="2" applyFont="1" applyFill="1" applyBorder="1" applyAlignment="1">
      <alignment horizontal="center"/>
    </xf>
    <xf numFmtId="165" fontId="22" fillId="0" borderId="0" xfId="2" applyNumberFormat="1" applyFont="1"/>
    <xf numFmtId="165" fontId="22" fillId="0" borderId="2" xfId="2" applyNumberFormat="1" applyFont="1" applyBorder="1"/>
    <xf numFmtId="165" fontId="22" fillId="0" borderId="0" xfId="1" applyNumberFormat="1" applyFont="1"/>
    <xf numFmtId="165" fontId="22" fillId="0" borderId="0" xfId="1" applyNumberFormat="1" applyFont="1" applyFill="1" applyBorder="1"/>
    <xf numFmtId="43" fontId="22" fillId="0" borderId="0" xfId="1" applyFont="1"/>
    <xf numFmtId="43" fontId="22" fillId="0" borderId="0" xfId="2" applyNumberFormat="1" applyFont="1"/>
    <xf numFmtId="176" fontId="22" fillId="0" borderId="0" xfId="980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ole@laycc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D10" sqref="D10"/>
    </sheetView>
  </sheetViews>
  <sheetFormatPr defaultColWidth="9.1796875" defaultRowHeight="13" x14ac:dyDescent="0.3"/>
  <cols>
    <col min="1" max="1" width="49.7265625" style="71" bestFit="1" customWidth="1"/>
    <col min="2" max="3" width="9.1796875" style="71"/>
    <col min="4" max="4" width="52.453125" style="71" customWidth="1"/>
    <col min="5" max="16384" width="9.1796875" style="71"/>
  </cols>
  <sheetData>
    <row r="1" spans="1:1" x14ac:dyDescent="0.3">
      <c r="A1" s="70" t="s">
        <v>135</v>
      </c>
    </row>
    <row r="2" spans="1:1" x14ac:dyDescent="0.3">
      <c r="A2" s="72" t="s">
        <v>276</v>
      </c>
    </row>
    <row r="4" spans="1:1" x14ac:dyDescent="0.3">
      <c r="A4" s="72" t="s">
        <v>278</v>
      </c>
    </row>
    <row r="5" spans="1:1" ht="14.5" x14ac:dyDescent="0.35">
      <c r="A5" s="150" t="s">
        <v>279</v>
      </c>
    </row>
    <row r="6" spans="1:1" x14ac:dyDescent="0.3">
      <c r="A6" s="72" t="s">
        <v>280</v>
      </c>
    </row>
    <row r="8" spans="1:1" x14ac:dyDescent="0.3">
      <c r="A8" s="72">
        <v>2019</v>
      </c>
    </row>
    <row r="9" spans="1:1" x14ac:dyDescent="0.3">
      <c r="A9" s="72" t="s">
        <v>277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/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4" width="15.7265625" style="35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73" t="str">
        <f>'Cover Sheet'!A2</f>
        <v>LAYC Career Academy</v>
      </c>
    </row>
    <row r="2" spans="1:4" x14ac:dyDescent="0.3">
      <c r="A2" s="3" t="str">
        <f>'Cover Sheet'!A8&amp;" Enrollment Data"</f>
        <v>2019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60" t="s">
        <v>38</v>
      </c>
      <c r="B4" s="159" t="s">
        <v>81</v>
      </c>
      <c r="C4" s="159" t="s">
        <v>122</v>
      </c>
      <c r="D4" s="159" t="s">
        <v>121</v>
      </c>
    </row>
    <row r="5" spans="1:4" ht="16.5" customHeight="1" x14ac:dyDescent="0.3">
      <c r="A5" s="161"/>
      <c r="B5" s="159"/>
      <c r="C5" s="159"/>
      <c r="D5" s="159"/>
    </row>
    <row r="6" spans="1:4" ht="12.75" customHeight="1" x14ac:dyDescent="0.3">
      <c r="A6" s="8" t="s">
        <v>39</v>
      </c>
      <c r="B6" s="36"/>
      <c r="C6" s="37"/>
      <c r="D6" s="37"/>
    </row>
    <row r="7" spans="1:4" ht="12.75" customHeight="1" x14ac:dyDescent="0.3">
      <c r="A7" s="8" t="s">
        <v>40</v>
      </c>
      <c r="B7" s="36"/>
      <c r="C7" s="37"/>
      <c r="D7" s="37"/>
    </row>
    <row r="8" spans="1:4" ht="12.75" customHeight="1" x14ac:dyDescent="0.3">
      <c r="A8" s="8" t="s">
        <v>41</v>
      </c>
      <c r="B8" s="36"/>
      <c r="C8" s="37"/>
      <c r="D8" s="37"/>
    </row>
    <row r="9" spans="1:4" ht="12.75" customHeight="1" x14ac:dyDescent="0.3">
      <c r="A9" s="8" t="s">
        <v>42</v>
      </c>
      <c r="B9" s="36"/>
      <c r="C9" s="37"/>
      <c r="D9" s="37"/>
    </row>
    <row r="10" spans="1:4" ht="12.75" customHeight="1" x14ac:dyDescent="0.3">
      <c r="A10" s="8" t="s">
        <v>43</v>
      </c>
      <c r="B10" s="36"/>
      <c r="C10" s="37"/>
      <c r="D10" s="37"/>
    </row>
    <row r="11" spans="1:4" ht="12.75" customHeight="1" x14ac:dyDescent="0.3">
      <c r="A11" s="8" t="s">
        <v>44</v>
      </c>
      <c r="B11" s="36"/>
      <c r="C11" s="37"/>
      <c r="D11" s="37"/>
    </row>
    <row r="12" spans="1:4" ht="12.75" customHeight="1" x14ac:dyDescent="0.3">
      <c r="A12" s="8" t="s">
        <v>45</v>
      </c>
      <c r="B12" s="36"/>
      <c r="C12" s="37"/>
      <c r="D12" s="37"/>
    </row>
    <row r="13" spans="1:4" ht="12.75" customHeight="1" x14ac:dyDescent="0.3">
      <c r="A13" s="8" t="s">
        <v>46</v>
      </c>
      <c r="B13" s="36"/>
      <c r="C13" s="37"/>
      <c r="D13" s="37"/>
    </row>
    <row r="14" spans="1:4" ht="12.75" customHeight="1" x14ac:dyDescent="0.3">
      <c r="A14" s="9" t="s">
        <v>47</v>
      </c>
      <c r="B14" s="36"/>
      <c r="C14" s="37"/>
      <c r="D14" s="37"/>
    </row>
    <row r="15" spans="1:4" ht="12.75" customHeight="1" x14ac:dyDescent="0.3">
      <c r="A15" s="9" t="s">
        <v>48</v>
      </c>
      <c r="B15" s="36"/>
      <c r="C15" s="37"/>
      <c r="D15" s="37"/>
    </row>
    <row r="16" spans="1:4" ht="12.75" customHeight="1" x14ac:dyDescent="0.3">
      <c r="A16" s="9" t="s">
        <v>49</v>
      </c>
      <c r="B16" s="36"/>
      <c r="C16" s="37"/>
      <c r="D16" s="37"/>
    </row>
    <row r="17" spans="1:4" ht="12.75" customHeight="1" x14ac:dyDescent="0.3">
      <c r="A17" s="8" t="s">
        <v>50</v>
      </c>
      <c r="B17" s="36"/>
      <c r="C17" s="37"/>
      <c r="D17" s="37"/>
    </row>
    <row r="18" spans="1:4" ht="12.75" customHeight="1" x14ac:dyDescent="0.3">
      <c r="A18" s="8" t="s">
        <v>51</v>
      </c>
      <c r="B18" s="36"/>
      <c r="C18" s="37"/>
      <c r="D18" s="37"/>
    </row>
    <row r="19" spans="1:4" ht="12.75" customHeight="1" x14ac:dyDescent="0.3">
      <c r="A19" s="8" t="s">
        <v>52</v>
      </c>
      <c r="B19" s="36"/>
      <c r="C19" s="37"/>
      <c r="D19" s="37"/>
    </row>
    <row r="20" spans="1:4" ht="12.75" customHeight="1" x14ac:dyDescent="0.3">
      <c r="A20" s="8" t="s">
        <v>53</v>
      </c>
      <c r="B20" s="36"/>
      <c r="C20" s="37"/>
      <c r="D20" s="37"/>
    </row>
    <row r="21" spans="1:4" ht="12.75" customHeight="1" x14ac:dyDescent="0.3">
      <c r="A21" s="8" t="s">
        <v>54</v>
      </c>
      <c r="B21" s="36"/>
      <c r="C21" s="37"/>
      <c r="D21" s="37"/>
    </row>
    <row r="22" spans="1:4" ht="12.75" customHeight="1" x14ac:dyDescent="0.3">
      <c r="A22" s="8" t="s">
        <v>55</v>
      </c>
      <c r="B22" s="36"/>
      <c r="C22" s="37"/>
      <c r="D22" s="37"/>
    </row>
    <row r="23" spans="1:4" ht="13.5" customHeight="1" x14ac:dyDescent="0.3">
      <c r="A23" s="9" t="s">
        <v>56</v>
      </c>
      <c r="B23" s="36"/>
      <c r="C23" s="37"/>
      <c r="D23" s="37"/>
    </row>
    <row r="24" spans="1:4" x14ac:dyDescent="0.3">
      <c r="A24" s="17" t="s">
        <v>57</v>
      </c>
      <c r="B24" s="13">
        <f>SUM(B6:B23)</f>
        <v>0</v>
      </c>
      <c r="C24" s="13">
        <f>SUM(C6:C23)</f>
        <v>0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6"/>
      <c r="C27" s="37"/>
      <c r="D27" s="37"/>
    </row>
    <row r="28" spans="1:4" ht="12.75" customHeight="1" x14ac:dyDescent="0.3">
      <c r="A28" s="8" t="s">
        <v>60</v>
      </c>
      <c r="B28" s="36"/>
      <c r="C28" s="37"/>
      <c r="D28" s="37"/>
    </row>
    <row r="29" spans="1:4" ht="12.75" customHeight="1" x14ac:dyDescent="0.3">
      <c r="A29" s="8" t="s">
        <v>61</v>
      </c>
      <c r="B29" s="36"/>
      <c r="C29" s="37"/>
      <c r="D29" s="37"/>
    </row>
    <row r="30" spans="1:4" ht="12.75" customHeight="1" x14ac:dyDescent="0.3">
      <c r="A30" s="8" t="s">
        <v>62</v>
      </c>
      <c r="B30" s="36"/>
      <c r="C30" s="37"/>
      <c r="D30" s="37"/>
    </row>
    <row r="31" spans="1:4" ht="13.5" customHeight="1" x14ac:dyDescent="0.3">
      <c r="A31" s="17" t="s">
        <v>63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8"/>
      <c r="C35" s="39"/>
      <c r="D35" s="39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40"/>
      <c r="C38" s="37"/>
      <c r="D38" s="37"/>
    </row>
    <row r="39" spans="1:6" ht="12.75" customHeight="1" x14ac:dyDescent="0.3">
      <c r="A39" s="7" t="s">
        <v>68</v>
      </c>
      <c r="B39" s="40"/>
      <c r="C39" s="37"/>
      <c r="D39" s="37"/>
    </row>
    <row r="40" spans="1:6" ht="12.75" customHeight="1" x14ac:dyDescent="0.3">
      <c r="A40" s="7" t="s">
        <v>69</v>
      </c>
      <c r="B40" s="40"/>
      <c r="C40" s="37"/>
      <c r="D40" s="37"/>
      <c r="F40" s="4"/>
    </row>
    <row r="41" spans="1:6" ht="12.75" customHeight="1" x14ac:dyDescent="0.3">
      <c r="A41" s="7" t="s">
        <v>70</v>
      </c>
      <c r="B41" s="40"/>
      <c r="C41" s="37"/>
      <c r="D41" s="37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41"/>
      <c r="C45" s="39"/>
      <c r="D45" s="39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8"/>
      <c r="C48" s="39"/>
      <c r="D48" s="39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120</v>
      </c>
      <c r="B51" s="38"/>
      <c r="C51" s="39"/>
      <c r="D51" s="39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42"/>
      <c r="C54" s="37"/>
      <c r="D54" s="37"/>
      <c r="F54" s="4"/>
    </row>
    <row r="55" spans="1:6" ht="12.75" customHeight="1" x14ac:dyDescent="0.3">
      <c r="A55" s="7" t="s">
        <v>77</v>
      </c>
      <c r="B55" s="42"/>
      <c r="C55" s="37"/>
      <c r="D55" s="37"/>
      <c r="F55" s="4"/>
    </row>
    <row r="56" spans="1:6" ht="12.75" customHeight="1" x14ac:dyDescent="0.3">
      <c r="A56" s="7" t="s">
        <v>78</v>
      </c>
      <c r="B56" s="42"/>
      <c r="C56" s="37"/>
      <c r="D56" s="37"/>
      <c r="F56" s="4"/>
    </row>
    <row r="57" spans="1:6" ht="12.75" customHeight="1" x14ac:dyDescent="0.3">
      <c r="A57" s="7" t="s">
        <v>79</v>
      </c>
      <c r="B57" s="42"/>
      <c r="C57" s="37"/>
      <c r="D57" s="37"/>
      <c r="F57" s="4"/>
    </row>
    <row r="58" spans="1:6" ht="14.25" customHeight="1" x14ac:dyDescent="0.3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796875" defaultRowHeight="12.75" customHeight="1" x14ac:dyDescent="0.3"/>
  <cols>
    <col min="1" max="1" width="1.81640625" style="43" customWidth="1"/>
    <col min="2" max="2" width="44.26953125" style="43" bestFit="1" customWidth="1"/>
    <col min="3" max="3" width="2.81640625" style="43" customWidth="1"/>
    <col min="4" max="4" width="10.7265625" style="43" customWidth="1"/>
    <col min="5" max="5" width="2.81640625" style="2" customWidth="1"/>
    <col min="6" max="8" width="10.7265625" style="43" hidden="1" customWidth="1"/>
    <col min="9" max="9" width="10.7265625" style="43" customWidth="1"/>
    <col min="10" max="12" width="10.7265625" style="43" hidden="1" customWidth="1"/>
    <col min="13" max="13" width="10.7265625" style="43" customWidth="1"/>
    <col min="14" max="16" width="10.7265625" style="43" hidden="1" customWidth="1"/>
    <col min="17" max="17" width="10.7265625" style="43" customWidth="1"/>
    <col min="18" max="20" width="10.7265625" style="43" hidden="1" customWidth="1"/>
    <col min="21" max="21" width="10.7265625" style="43" customWidth="1"/>
    <col min="22" max="22" width="2.7265625" style="43" customWidth="1"/>
    <col min="23" max="25" width="9.7265625" style="43" bestFit="1" customWidth="1"/>
    <col min="26" max="26" width="1.81640625" style="43" customWidth="1"/>
    <col min="27" max="16384" width="9.1796875" style="43"/>
  </cols>
  <sheetData>
    <row r="1" spans="1:29" ht="12.75" customHeight="1" x14ac:dyDescent="0.3">
      <c r="A1" s="61" t="str">
        <f>'Cover Sheet'!A2</f>
        <v>LAYC Career Academy</v>
      </c>
    </row>
    <row r="2" spans="1:29" ht="13" x14ac:dyDescent="0.3">
      <c r="A2" s="43" t="str">
        <f>'Cover Sheet'!A8&amp;" "&amp;'Cover Sheet'!$A$9&amp;" Financials"</f>
        <v>2019 July 1, 2018- June 30, 2019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ht="13" x14ac:dyDescent="0.3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3">
      <c r="A4" s="2"/>
      <c r="B4" s="2"/>
      <c r="C4" s="45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5"/>
      <c r="W4" s="75"/>
      <c r="X4" s="76" t="s">
        <v>0</v>
      </c>
      <c r="Y4" s="75"/>
      <c r="AA4" s="61" t="s">
        <v>149</v>
      </c>
    </row>
    <row r="5" spans="1:29" ht="15" x14ac:dyDescent="0.3">
      <c r="B5" s="2"/>
      <c r="C5" s="45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5"/>
      <c r="W5" s="50" t="s">
        <v>1</v>
      </c>
      <c r="X5" s="50" t="s">
        <v>2</v>
      </c>
      <c r="Y5" s="50" t="s">
        <v>3</v>
      </c>
      <c r="AA5" s="43" t="s">
        <v>150</v>
      </c>
      <c r="AC5" s="114" t="s">
        <v>171</v>
      </c>
    </row>
    <row r="6" spans="1:29" ht="13" x14ac:dyDescent="0.3">
      <c r="A6" s="52" t="s">
        <v>4</v>
      </c>
      <c r="B6" s="2"/>
      <c r="C6" s="45"/>
      <c r="V6" s="45"/>
      <c r="W6" s="51"/>
      <c r="X6" s="51"/>
      <c r="Y6" s="51"/>
    </row>
    <row r="7" spans="1:29" ht="13" x14ac:dyDescent="0.3">
      <c r="A7" s="46"/>
      <c r="B7" s="46" t="s">
        <v>151</v>
      </c>
      <c r="C7" s="45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5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0</v>
      </c>
      <c r="Y7" s="66">
        <f>W7-X7</f>
        <v>0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0</v>
      </c>
    </row>
    <row r="8" spans="1:29" ht="13" x14ac:dyDescent="0.3">
      <c r="A8" s="46"/>
      <c r="B8" s="46" t="s">
        <v>152</v>
      </c>
      <c r="C8" s="45"/>
      <c r="D8" s="108"/>
      <c r="E8" s="54"/>
      <c r="F8" s="108"/>
      <c r="G8" s="108"/>
      <c r="H8" s="108"/>
      <c r="I8" s="54">
        <f>SUM(F8:H8)</f>
        <v>0</v>
      </c>
      <c r="J8" s="108"/>
      <c r="K8" s="108"/>
      <c r="L8" s="108"/>
      <c r="M8" s="54">
        <f>SUM(J8:L8)</f>
        <v>0</v>
      </c>
      <c r="N8" s="108"/>
      <c r="O8" s="108"/>
      <c r="P8" s="108"/>
      <c r="Q8" s="54">
        <f>SUM(N8:P8)</f>
        <v>0</v>
      </c>
      <c r="R8" s="108"/>
      <c r="S8" s="108"/>
      <c r="T8" s="108"/>
      <c r="U8" s="54">
        <f>SUM(R8:T8)</f>
        <v>0</v>
      </c>
      <c r="V8" s="45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6">
        <f>W8-X8</f>
        <v>0</v>
      </c>
      <c r="AA8" s="54"/>
    </row>
    <row r="9" spans="1:29" ht="13" x14ac:dyDescent="0.3">
      <c r="A9" s="46"/>
      <c r="B9" s="46" t="s">
        <v>5</v>
      </c>
      <c r="C9" s="45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5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0</v>
      </c>
      <c r="Y9" s="66">
        <f t="shared" ref="Y9:Y16" si="5">W9-X9</f>
        <v>0</v>
      </c>
    </row>
    <row r="10" spans="1:29" ht="13" x14ac:dyDescent="0.3">
      <c r="A10" s="46"/>
      <c r="B10" s="46" t="s">
        <v>165</v>
      </c>
      <c r="C10" s="45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5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10" s="66">
        <f t="shared" si="5"/>
        <v>0</v>
      </c>
      <c r="AC10" s="61" t="s">
        <v>174</v>
      </c>
    </row>
    <row r="11" spans="1:29" ht="13" x14ac:dyDescent="0.3">
      <c r="A11" s="46"/>
      <c r="B11" s="46" t="s">
        <v>6</v>
      </c>
      <c r="C11" s="45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5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1" s="66">
        <f t="shared" si="5"/>
        <v>0</v>
      </c>
      <c r="AC11" s="61" t="s">
        <v>175</v>
      </c>
    </row>
    <row r="12" spans="1:29" ht="13" x14ac:dyDescent="0.3">
      <c r="A12" s="46"/>
      <c r="B12" s="46" t="s">
        <v>7</v>
      </c>
      <c r="C12" s="45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5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6">
        <f t="shared" si="5"/>
        <v>0</v>
      </c>
    </row>
    <row r="13" spans="1:29" ht="13" x14ac:dyDescent="0.3">
      <c r="A13" s="46"/>
      <c r="B13" s="46" t="s">
        <v>8</v>
      </c>
      <c r="C13" s="45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5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6">
        <f t="shared" si="5"/>
        <v>0</v>
      </c>
    </row>
    <row r="14" spans="1:29" ht="13" x14ac:dyDescent="0.3">
      <c r="A14" s="46"/>
      <c r="B14" s="46" t="s">
        <v>153</v>
      </c>
      <c r="C14" s="45"/>
      <c r="D14" s="108"/>
      <c r="E14" s="54"/>
      <c r="F14" s="108"/>
      <c r="G14" s="108"/>
      <c r="H14" s="108"/>
      <c r="I14" s="54">
        <f t="shared" si="0"/>
        <v>0</v>
      </c>
      <c r="J14" s="108"/>
      <c r="K14" s="108"/>
      <c r="L14" s="108"/>
      <c r="M14" s="54">
        <f t="shared" si="1"/>
        <v>0</v>
      </c>
      <c r="N14" s="108"/>
      <c r="O14" s="108"/>
      <c r="P14" s="108"/>
      <c r="Q14" s="54">
        <f t="shared" si="2"/>
        <v>0</v>
      </c>
      <c r="R14" s="108"/>
      <c r="S14" s="108"/>
      <c r="T14" s="108"/>
      <c r="U14" s="54">
        <f t="shared" si="3"/>
        <v>0</v>
      </c>
      <c r="V14" s="45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ht="13" x14ac:dyDescent="0.3">
      <c r="A15" s="46"/>
      <c r="B15" s="46" t="s">
        <v>9</v>
      </c>
      <c r="C15" s="45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5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6">
        <f t="shared" si="5"/>
        <v>0</v>
      </c>
    </row>
    <row r="16" spans="1:29" ht="13" x14ac:dyDescent="0.3">
      <c r="A16" s="46"/>
      <c r="B16" s="55" t="s">
        <v>10</v>
      </c>
      <c r="C16" s="45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5"/>
      <c r="W16" s="56">
        <f>SUM(W7:W15)</f>
        <v>0</v>
      </c>
      <c r="X16" s="56">
        <f>SUM(X7:X15)</f>
        <v>0</v>
      </c>
      <c r="Y16" s="56">
        <f t="shared" si="5"/>
        <v>0</v>
      </c>
    </row>
    <row r="17" spans="1:25" ht="13" x14ac:dyDescent="0.3">
      <c r="A17" s="46"/>
      <c r="B17" s="58"/>
      <c r="C17" s="45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5"/>
      <c r="W17" s="59"/>
      <c r="X17" s="59"/>
      <c r="Y17" s="59"/>
    </row>
    <row r="18" spans="1:25" ht="13" x14ac:dyDescent="0.3">
      <c r="A18" s="61" t="s">
        <v>157</v>
      </c>
      <c r="B18" s="2"/>
      <c r="C18" s="4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W18" s="62"/>
      <c r="X18" s="62"/>
      <c r="Y18" s="62"/>
    </row>
    <row r="19" spans="1:25" ht="13.5" x14ac:dyDescent="0.35">
      <c r="A19" s="63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3">
      <c r="A20" s="46"/>
      <c r="B20" s="2" t="s">
        <v>12</v>
      </c>
      <c r="C20" s="45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5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6">
        <f>X20-W20</f>
        <v>0</v>
      </c>
    </row>
    <row r="21" spans="1:25" ht="13" x14ac:dyDescent="0.3">
      <c r="A21" s="46"/>
      <c r="B21" s="2" t="s">
        <v>13</v>
      </c>
      <c r="C21" s="45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5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0</v>
      </c>
      <c r="Y21" s="66">
        <f t="shared" ref="Y21:Y26" si="11">X21-W21</f>
        <v>0</v>
      </c>
    </row>
    <row r="22" spans="1:25" ht="13" x14ac:dyDescent="0.3">
      <c r="A22" s="46"/>
      <c r="B22" s="2" t="s">
        <v>14</v>
      </c>
      <c r="C22" s="45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5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2" s="66">
        <f t="shared" si="11"/>
        <v>0</v>
      </c>
    </row>
    <row r="23" spans="1:25" ht="13" x14ac:dyDescent="0.3">
      <c r="A23" s="46"/>
      <c r="B23" s="2" t="s">
        <v>15</v>
      </c>
      <c r="C23" s="45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5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6">
        <f t="shared" si="11"/>
        <v>0</v>
      </c>
    </row>
    <row r="24" spans="1:25" ht="13" x14ac:dyDescent="0.3">
      <c r="A24" s="46"/>
      <c r="B24" s="2" t="s">
        <v>16</v>
      </c>
      <c r="C24" s="45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5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4" s="66">
        <f t="shared" si="11"/>
        <v>0</v>
      </c>
    </row>
    <row r="25" spans="1:25" ht="13" x14ac:dyDescent="0.3">
      <c r="A25" s="46"/>
      <c r="B25" s="2" t="s">
        <v>166</v>
      </c>
      <c r="C25" s="45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5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6">
        <f t="shared" si="11"/>
        <v>0</v>
      </c>
    </row>
    <row r="26" spans="1:25" ht="13" x14ac:dyDescent="0.3">
      <c r="A26" s="46"/>
      <c r="B26" s="109" t="s">
        <v>167</v>
      </c>
      <c r="C26" s="45"/>
      <c r="D26" s="64"/>
      <c r="E26" s="65"/>
      <c r="F26" s="64"/>
      <c r="G26" s="64"/>
      <c r="H26" s="64"/>
      <c r="I26" s="110">
        <f t="shared" si="6"/>
        <v>0</v>
      </c>
      <c r="J26" s="107"/>
      <c r="K26" s="107"/>
      <c r="L26" s="107"/>
      <c r="M26" s="111">
        <f t="shared" si="7"/>
        <v>0</v>
      </c>
      <c r="N26" s="107"/>
      <c r="O26" s="107"/>
      <c r="P26" s="107"/>
      <c r="Q26" s="111">
        <f t="shared" si="8"/>
        <v>0</v>
      </c>
      <c r="R26" s="107"/>
      <c r="S26" s="107"/>
      <c r="T26" s="107"/>
      <c r="U26" s="111">
        <f t="shared" si="9"/>
        <v>0</v>
      </c>
      <c r="V26" s="112"/>
      <c r="W26" s="113">
        <f t="shared" si="10"/>
        <v>0</v>
      </c>
      <c r="X26" s="111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6" s="111">
        <f t="shared" si="11"/>
        <v>0</v>
      </c>
    </row>
    <row r="27" spans="1:25" ht="13" x14ac:dyDescent="0.3">
      <c r="A27" s="2"/>
      <c r="B27" s="55" t="s">
        <v>17</v>
      </c>
      <c r="C27" s="45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5"/>
      <c r="W27" s="56">
        <f>SUM(W20:W26)</f>
        <v>0</v>
      </c>
      <c r="X27" s="56">
        <f>SUM(X20:X26)</f>
        <v>0</v>
      </c>
      <c r="Y27" s="56">
        <f>X27-W27</f>
        <v>0</v>
      </c>
    </row>
    <row r="28" spans="1:25" ht="13" x14ac:dyDescent="0.3">
      <c r="A28" s="2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5"/>
      <c r="W28" s="60"/>
      <c r="X28" s="60"/>
      <c r="Y28" s="60"/>
    </row>
    <row r="29" spans="1:25" ht="13.5" x14ac:dyDescent="0.35">
      <c r="A29" s="63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3">
      <c r="A30" s="46"/>
      <c r="B30" s="2" t="s">
        <v>168</v>
      </c>
      <c r="C30" s="45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5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0</v>
      </c>
      <c r="Y30" s="66">
        <f t="shared" ref="Y30:Y34" si="17">X30-W30</f>
        <v>0</v>
      </c>
    </row>
    <row r="31" spans="1:25" ht="13" x14ac:dyDescent="0.3">
      <c r="A31" s="46"/>
      <c r="B31" s="2" t="s">
        <v>169</v>
      </c>
      <c r="C31" s="45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5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1" s="66">
        <f t="shared" si="17"/>
        <v>0</v>
      </c>
    </row>
    <row r="32" spans="1:25" ht="13" x14ac:dyDescent="0.3">
      <c r="A32" s="46"/>
      <c r="B32" s="2" t="s">
        <v>19</v>
      </c>
      <c r="C32" s="45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5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0</v>
      </c>
      <c r="Y32" s="66">
        <f t="shared" si="17"/>
        <v>0</v>
      </c>
    </row>
    <row r="33" spans="1:29" ht="13" x14ac:dyDescent="0.3">
      <c r="A33" s="46"/>
      <c r="B33" s="46" t="s">
        <v>32</v>
      </c>
      <c r="C33" s="45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5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0</v>
      </c>
      <c r="Y33" s="66">
        <f>X33-W33</f>
        <v>0</v>
      </c>
    </row>
    <row r="34" spans="1:29" ht="13" x14ac:dyDescent="0.3">
      <c r="A34" s="46"/>
      <c r="B34" s="2" t="s">
        <v>170</v>
      </c>
      <c r="C34" s="45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5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0</v>
      </c>
      <c r="Y34" s="66">
        <f t="shared" si="17"/>
        <v>0</v>
      </c>
    </row>
    <row r="35" spans="1:29" ht="13" x14ac:dyDescent="0.3">
      <c r="A35" s="2"/>
      <c r="B35" s="55" t="s">
        <v>20</v>
      </c>
      <c r="C35" s="45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5"/>
      <c r="W35" s="56">
        <f>SUM(W30:W34)</f>
        <v>0</v>
      </c>
      <c r="X35" s="56">
        <f>SUM(X30:X34)</f>
        <v>0</v>
      </c>
      <c r="Y35" s="56">
        <f>X35-W35</f>
        <v>0</v>
      </c>
      <c r="Z35" s="47"/>
    </row>
    <row r="36" spans="1:29" ht="13" x14ac:dyDescent="0.3">
      <c r="A36" s="52"/>
      <c r="B36" s="52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35">
      <c r="A37" s="67" t="s">
        <v>21</v>
      </c>
      <c r="B37" s="46"/>
      <c r="C37" s="45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5"/>
      <c r="W37" s="66"/>
      <c r="X37" s="66"/>
      <c r="Y37" s="66"/>
    </row>
    <row r="38" spans="1:29" ht="13" x14ac:dyDescent="0.3">
      <c r="A38" s="46"/>
      <c r="B38" s="46" t="s">
        <v>22</v>
      </c>
      <c r="C38" s="45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5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6">
        <f t="shared" ref="Y38:Y44" si="23">X38-W38</f>
        <v>0</v>
      </c>
    </row>
    <row r="39" spans="1:29" ht="13" x14ac:dyDescent="0.3">
      <c r="A39" s="46"/>
      <c r="B39" s="46" t="s">
        <v>154</v>
      </c>
      <c r="C39" s="45"/>
      <c r="D39" s="107"/>
      <c r="E39" s="65"/>
      <c r="F39" s="107"/>
      <c r="G39" s="107"/>
      <c r="H39" s="107"/>
      <c r="I39" s="66">
        <f t="shared" si="18"/>
        <v>0</v>
      </c>
      <c r="J39" s="107"/>
      <c r="K39" s="107"/>
      <c r="L39" s="107"/>
      <c r="M39" s="66">
        <f t="shared" si="19"/>
        <v>0</v>
      </c>
      <c r="N39" s="107"/>
      <c r="O39" s="107"/>
      <c r="P39" s="107"/>
      <c r="Q39" s="66">
        <f t="shared" si="20"/>
        <v>0</v>
      </c>
      <c r="R39" s="107"/>
      <c r="S39" s="107"/>
      <c r="T39" s="107"/>
      <c r="U39" s="66">
        <f t="shared" si="21"/>
        <v>0</v>
      </c>
      <c r="V39" s="45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6">
        <f t="shared" si="23"/>
        <v>0</v>
      </c>
      <c r="AC39" s="61" t="s">
        <v>177</v>
      </c>
    </row>
    <row r="40" spans="1:29" ht="13" x14ac:dyDescent="0.3">
      <c r="A40" s="46"/>
      <c r="B40" s="46" t="s">
        <v>155</v>
      </c>
      <c r="C40" s="45"/>
      <c r="D40" s="107"/>
      <c r="E40" s="65"/>
      <c r="F40" s="107"/>
      <c r="G40" s="107"/>
      <c r="H40" s="107"/>
      <c r="I40" s="66">
        <f t="shared" si="18"/>
        <v>0</v>
      </c>
      <c r="J40" s="107"/>
      <c r="K40" s="107"/>
      <c r="L40" s="107"/>
      <c r="M40" s="66">
        <f t="shared" si="19"/>
        <v>0</v>
      </c>
      <c r="N40" s="107"/>
      <c r="O40" s="107"/>
      <c r="P40" s="107"/>
      <c r="Q40" s="66">
        <f t="shared" si="20"/>
        <v>0</v>
      </c>
      <c r="R40" s="107"/>
      <c r="S40" s="107"/>
      <c r="T40" s="107"/>
      <c r="U40" s="66">
        <f t="shared" si="21"/>
        <v>0</v>
      </c>
      <c r="V40" s="45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6">
        <f t="shared" si="23"/>
        <v>0</v>
      </c>
      <c r="AC40" s="61" t="s">
        <v>178</v>
      </c>
    </row>
    <row r="41" spans="1:29" ht="13" x14ac:dyDescent="0.3">
      <c r="A41" s="46"/>
      <c r="B41" s="46" t="s">
        <v>23</v>
      </c>
      <c r="C41" s="45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5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0</v>
      </c>
      <c r="Y41" s="66">
        <f t="shared" si="23"/>
        <v>0</v>
      </c>
    </row>
    <row r="42" spans="1:29" ht="13" x14ac:dyDescent="0.3">
      <c r="A42" s="46"/>
      <c r="B42" s="46" t="s">
        <v>24</v>
      </c>
      <c r="C42" s="45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5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0</v>
      </c>
      <c r="Y42" s="66">
        <f t="shared" si="23"/>
        <v>0</v>
      </c>
    </row>
    <row r="43" spans="1:29" ht="13" x14ac:dyDescent="0.3">
      <c r="A43" s="46"/>
      <c r="B43" s="46" t="s">
        <v>156</v>
      </c>
      <c r="C43" s="45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5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0</v>
      </c>
      <c r="Y43" s="66">
        <f t="shared" si="23"/>
        <v>0</v>
      </c>
    </row>
    <row r="44" spans="1:29" ht="13" x14ac:dyDescent="0.3">
      <c r="A44" s="46"/>
      <c r="B44" s="55" t="s">
        <v>25</v>
      </c>
      <c r="C44" s="45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5"/>
      <c r="W44" s="56">
        <f>SUM(W38:W43)</f>
        <v>0</v>
      </c>
      <c r="X44" s="56">
        <f>SUM(X38:X43)</f>
        <v>0</v>
      </c>
      <c r="Y44" s="56">
        <f t="shared" si="23"/>
        <v>0</v>
      </c>
    </row>
    <row r="45" spans="1:29" ht="13" x14ac:dyDescent="0.3">
      <c r="A45" s="46"/>
      <c r="B45" s="52"/>
      <c r="C45" s="45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5"/>
      <c r="W45" s="60"/>
      <c r="X45" s="60"/>
      <c r="Y45" s="60"/>
    </row>
    <row r="46" spans="1:29" ht="13.5" x14ac:dyDescent="0.35">
      <c r="A46" s="67" t="s">
        <v>158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3">
      <c r="A47" s="46"/>
      <c r="B47" s="46" t="s">
        <v>26</v>
      </c>
      <c r="C47" s="45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5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0</v>
      </c>
      <c r="Y47" s="66">
        <f t="shared" ref="Y47:Y59" si="30">X47-W47</f>
        <v>0</v>
      </c>
    </row>
    <row r="48" spans="1:29" ht="13" x14ac:dyDescent="0.3">
      <c r="A48" s="46"/>
      <c r="B48" s="46" t="s">
        <v>27</v>
      </c>
      <c r="C48" s="45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5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6">
        <f t="shared" si="30"/>
        <v>0</v>
      </c>
    </row>
    <row r="49" spans="1:29" ht="13" x14ac:dyDescent="0.3">
      <c r="A49" s="46"/>
      <c r="B49" s="46" t="s">
        <v>28</v>
      </c>
      <c r="C49" s="45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5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0</v>
      </c>
      <c r="Y49" s="66">
        <f t="shared" si="30"/>
        <v>0</v>
      </c>
    </row>
    <row r="50" spans="1:29" ht="13" x14ac:dyDescent="0.3">
      <c r="A50" s="46"/>
      <c r="B50" s="46" t="s">
        <v>29</v>
      </c>
      <c r="C50" s="45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5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0</v>
      </c>
      <c r="Y50" s="66">
        <f t="shared" si="30"/>
        <v>0</v>
      </c>
    </row>
    <row r="51" spans="1:29" ht="13" x14ac:dyDescent="0.3">
      <c r="A51" s="46"/>
      <c r="B51" s="46" t="s">
        <v>30</v>
      </c>
      <c r="C51" s="45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5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0</v>
      </c>
      <c r="Y51" s="66">
        <f t="shared" si="30"/>
        <v>0</v>
      </c>
    </row>
    <row r="52" spans="1:29" ht="13" x14ac:dyDescent="0.3">
      <c r="A52" s="46"/>
      <c r="B52" s="46" t="s">
        <v>31</v>
      </c>
      <c r="C52" s="45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5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6">
        <f t="shared" si="30"/>
        <v>0</v>
      </c>
    </row>
    <row r="53" spans="1:29" ht="13" x14ac:dyDescent="0.3">
      <c r="A53" s="46"/>
      <c r="B53" s="46" t="s">
        <v>159</v>
      </c>
      <c r="C53" s="45"/>
      <c r="D53" s="107"/>
      <c r="E53" s="65"/>
      <c r="F53" s="107"/>
      <c r="G53" s="107"/>
      <c r="H53" s="107"/>
      <c r="I53" s="66">
        <f t="shared" si="31"/>
        <v>0</v>
      </c>
      <c r="J53" s="107"/>
      <c r="K53" s="107"/>
      <c r="L53" s="107"/>
      <c r="M53" s="66">
        <f t="shared" si="26"/>
        <v>0</v>
      </c>
      <c r="N53" s="107"/>
      <c r="O53" s="107"/>
      <c r="P53" s="107"/>
      <c r="Q53" s="66">
        <f t="shared" si="27"/>
        <v>0</v>
      </c>
      <c r="R53" s="107"/>
      <c r="S53" s="107"/>
      <c r="T53" s="107"/>
      <c r="U53" s="66">
        <f t="shared" si="28"/>
        <v>0</v>
      </c>
      <c r="V53" s="45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66">
        <f t="shared" si="30"/>
        <v>0</v>
      </c>
    </row>
    <row r="54" spans="1:29" ht="13" x14ac:dyDescent="0.3">
      <c r="A54" s="46"/>
      <c r="B54" s="46" t="s">
        <v>160</v>
      </c>
      <c r="C54" s="45"/>
      <c r="D54" s="107"/>
      <c r="E54" s="65"/>
      <c r="F54" s="107"/>
      <c r="G54" s="107"/>
      <c r="H54" s="107"/>
      <c r="I54" s="66">
        <f t="shared" si="31"/>
        <v>0</v>
      </c>
      <c r="J54" s="107"/>
      <c r="K54" s="107"/>
      <c r="L54" s="107"/>
      <c r="M54" s="66">
        <f t="shared" si="26"/>
        <v>0</v>
      </c>
      <c r="N54" s="107"/>
      <c r="O54" s="107"/>
      <c r="P54" s="107"/>
      <c r="Q54" s="66">
        <f t="shared" si="27"/>
        <v>0</v>
      </c>
      <c r="R54" s="107"/>
      <c r="S54" s="107"/>
      <c r="T54" s="107"/>
      <c r="U54" s="66">
        <f t="shared" si="28"/>
        <v>0</v>
      </c>
      <c r="V54" s="45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0</v>
      </c>
      <c r="Y54" s="66">
        <f t="shared" si="30"/>
        <v>0</v>
      </c>
    </row>
    <row r="55" spans="1:29" ht="13" x14ac:dyDescent="0.3">
      <c r="A55" s="46"/>
      <c r="B55" s="46" t="s">
        <v>33</v>
      </c>
      <c r="C55" s="45"/>
      <c r="D55" s="107"/>
      <c r="E55" s="65"/>
      <c r="F55" s="107"/>
      <c r="G55" s="107"/>
      <c r="H55" s="107"/>
      <c r="I55" s="66">
        <f t="shared" si="31"/>
        <v>0</v>
      </c>
      <c r="J55" s="107"/>
      <c r="K55" s="107"/>
      <c r="L55" s="107"/>
      <c r="M55" s="66">
        <f t="shared" si="26"/>
        <v>0</v>
      </c>
      <c r="N55" s="107"/>
      <c r="O55" s="107"/>
      <c r="P55" s="107"/>
      <c r="Q55" s="66">
        <f t="shared" si="27"/>
        <v>0</v>
      </c>
      <c r="R55" s="107"/>
      <c r="S55" s="107"/>
      <c r="T55" s="107"/>
      <c r="U55" s="66">
        <f t="shared" si="28"/>
        <v>0</v>
      </c>
      <c r="V55" s="45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ht="13" x14ac:dyDescent="0.3">
      <c r="A56" s="46"/>
      <c r="B56" s="46" t="s">
        <v>161</v>
      </c>
      <c r="C56" s="45"/>
      <c r="D56" s="107"/>
      <c r="E56" s="65"/>
      <c r="F56" s="107"/>
      <c r="G56" s="107"/>
      <c r="H56" s="107"/>
      <c r="I56" s="66">
        <f t="shared" si="31"/>
        <v>0</v>
      </c>
      <c r="J56" s="107"/>
      <c r="K56" s="107"/>
      <c r="L56" s="107"/>
      <c r="M56" s="66">
        <f t="shared" si="26"/>
        <v>0</v>
      </c>
      <c r="N56" s="107"/>
      <c r="O56" s="107"/>
      <c r="P56" s="107"/>
      <c r="Q56" s="66">
        <f t="shared" si="27"/>
        <v>0</v>
      </c>
      <c r="R56" s="107"/>
      <c r="S56" s="107"/>
      <c r="T56" s="107"/>
      <c r="U56" s="66">
        <f t="shared" si="28"/>
        <v>0</v>
      </c>
      <c r="V56" s="45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179</v>
      </c>
    </row>
    <row r="57" spans="1:29" ht="13" x14ac:dyDescent="0.3">
      <c r="A57" s="46"/>
      <c r="B57" s="46" t="s">
        <v>162</v>
      </c>
      <c r="C57" s="45"/>
      <c r="D57" s="107"/>
      <c r="E57" s="65"/>
      <c r="F57" s="107"/>
      <c r="G57" s="107"/>
      <c r="H57" s="107"/>
      <c r="I57" s="66">
        <f t="shared" si="31"/>
        <v>0</v>
      </c>
      <c r="J57" s="107"/>
      <c r="K57" s="107"/>
      <c r="L57" s="107"/>
      <c r="M57" s="66">
        <f t="shared" si="26"/>
        <v>0</v>
      </c>
      <c r="N57" s="107"/>
      <c r="O57" s="107"/>
      <c r="P57" s="107"/>
      <c r="Q57" s="66">
        <f t="shared" si="27"/>
        <v>0</v>
      </c>
      <c r="R57" s="107"/>
      <c r="S57" s="107"/>
      <c r="T57" s="107"/>
      <c r="U57" s="66">
        <f t="shared" si="28"/>
        <v>0</v>
      </c>
      <c r="V57" s="45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6">
        <f t="shared" si="30"/>
        <v>0</v>
      </c>
      <c r="AC57" s="61" t="s">
        <v>180</v>
      </c>
    </row>
    <row r="58" spans="1:29" ht="13" x14ac:dyDescent="0.3">
      <c r="A58" s="46"/>
      <c r="B58" s="46" t="s">
        <v>34</v>
      </c>
      <c r="C58" s="45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5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0</v>
      </c>
      <c r="Y58" s="66">
        <f t="shared" si="30"/>
        <v>0</v>
      </c>
    </row>
    <row r="59" spans="1:29" ht="13" x14ac:dyDescent="0.3">
      <c r="A59" s="46"/>
      <c r="B59" s="55" t="s">
        <v>35</v>
      </c>
      <c r="C59" s="45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5"/>
      <c r="W59" s="56">
        <f>SUM(W47:W58)</f>
        <v>0</v>
      </c>
      <c r="X59" s="56">
        <f>SUM(X47:X58)</f>
        <v>0</v>
      </c>
      <c r="Y59" s="56">
        <f t="shared" si="30"/>
        <v>0</v>
      </c>
    </row>
    <row r="60" spans="1:29" ht="13" x14ac:dyDescent="0.3">
      <c r="A60" s="46"/>
      <c r="B60" s="52"/>
      <c r="C60" s="45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5"/>
      <c r="W60" s="60"/>
      <c r="X60" s="60"/>
      <c r="Y60" s="60"/>
    </row>
    <row r="61" spans="1:29" ht="13" x14ac:dyDescent="0.3">
      <c r="A61" s="46"/>
      <c r="B61" s="55" t="s">
        <v>163</v>
      </c>
      <c r="C61" s="45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5"/>
      <c r="W61" s="56">
        <f>W59+W44+W35+W27</f>
        <v>0</v>
      </c>
      <c r="X61" s="56">
        <f>X59+X44+X35+X27</f>
        <v>0</v>
      </c>
      <c r="Y61" s="56">
        <f t="shared" ref="Y61:Y62" si="40">X61-W61</f>
        <v>0</v>
      </c>
    </row>
    <row r="62" spans="1:29" ht="12.75" customHeight="1" x14ac:dyDescent="0.3">
      <c r="A62" s="58" t="s">
        <v>164</v>
      </c>
      <c r="B62" s="55"/>
      <c r="C62" s="45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5"/>
      <c r="W62" s="56">
        <f>W16-W61</f>
        <v>0</v>
      </c>
      <c r="X62" s="56">
        <f>X16-X61</f>
        <v>0</v>
      </c>
      <c r="Y62" s="56">
        <f t="shared" si="40"/>
        <v>0</v>
      </c>
    </row>
    <row r="63" spans="1:29" ht="12.75" customHeight="1" x14ac:dyDescent="0.3">
      <c r="A63" s="58"/>
      <c r="B63" s="52"/>
      <c r="C63" s="45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5"/>
      <c r="W63" s="57"/>
      <c r="X63" s="57"/>
      <c r="Y63" s="57"/>
    </row>
    <row r="64" spans="1:29" ht="13" x14ac:dyDescent="0.3">
      <c r="A64" s="58" t="s">
        <v>36</v>
      </c>
      <c r="B64" s="55"/>
      <c r="C64" s="45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5"/>
      <c r="W64" s="56">
        <f>W62</f>
        <v>0</v>
      </c>
      <c r="X64" s="56">
        <f>X62</f>
        <v>0</v>
      </c>
      <c r="Y64" s="77">
        <f t="shared" ref="Y64" si="43">X64-W64</f>
        <v>0</v>
      </c>
    </row>
    <row r="66" spans="1:21" ht="12.75" customHeight="1" x14ac:dyDescent="0.3">
      <c r="A66" s="52" t="s">
        <v>129</v>
      </c>
    </row>
    <row r="67" spans="1:21" ht="12.75" customHeight="1" x14ac:dyDescent="0.3">
      <c r="B67" s="43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3">
      <c r="B68" s="43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3">
      <c r="B69" s="43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3">
      <c r="A70" s="61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6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6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6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796875" defaultRowHeight="13" x14ac:dyDescent="0.3"/>
  <cols>
    <col min="1" max="1" width="2" style="71" customWidth="1"/>
    <col min="2" max="2" width="9.1796875" style="71"/>
    <col min="3" max="3" width="20.1796875" style="71" customWidth="1"/>
    <col min="4" max="4" width="12.26953125" style="71" customWidth="1"/>
    <col min="5" max="5" width="11.26953125" style="71" customWidth="1"/>
    <col min="6" max="6" width="9.1796875" style="71"/>
    <col min="7" max="7" width="19.7265625" style="71" customWidth="1"/>
    <col min="8" max="8" width="20" style="71" customWidth="1"/>
    <col min="9" max="9" width="25.1796875" style="71" customWidth="1"/>
    <col min="10" max="10" width="27" style="71" customWidth="1"/>
    <col min="11" max="16384" width="9.1796875" style="71"/>
  </cols>
  <sheetData>
    <row r="1" spans="1:13" x14ac:dyDescent="0.3">
      <c r="A1" s="70" t="str">
        <f>'Cover Sheet'!A2</f>
        <v>LAYC Career Academy</v>
      </c>
    </row>
    <row r="2" spans="1:13" x14ac:dyDescent="0.3">
      <c r="A2" s="43" t="str">
        <f>'Cover Sheet'!A8&amp;" "&amp;'Cover Sheet'!$A$9&amp;" Balance Sheet"</f>
        <v>2019 July 1, 2018- June 30, 2019 Balance Sheet</v>
      </c>
    </row>
    <row r="3" spans="1:13" x14ac:dyDescent="0.3">
      <c r="B3" s="162"/>
      <c r="C3" s="162"/>
      <c r="D3" s="162"/>
      <c r="E3" s="162"/>
      <c r="F3" s="162"/>
      <c r="G3" s="162"/>
      <c r="H3" s="78"/>
      <c r="I3" s="78"/>
      <c r="J3" s="78"/>
    </row>
    <row r="4" spans="1:13" x14ac:dyDescent="0.3">
      <c r="B4" s="78"/>
      <c r="C4" s="78"/>
      <c r="D4" s="78"/>
      <c r="E4" s="79" t="s">
        <v>113</v>
      </c>
      <c r="F4" s="80"/>
      <c r="G4" s="79" t="s">
        <v>82</v>
      </c>
      <c r="H4" s="79" t="s">
        <v>83</v>
      </c>
      <c r="I4" s="79" t="s">
        <v>84</v>
      </c>
      <c r="J4" s="79" t="s">
        <v>85</v>
      </c>
    </row>
    <row r="5" spans="1:13" ht="15.5" thickBot="1" x14ac:dyDescent="0.35">
      <c r="B5" s="78"/>
      <c r="C5" s="78"/>
      <c r="D5" s="78"/>
      <c r="E5" s="81" t="s">
        <v>148</v>
      </c>
      <c r="F5" s="82"/>
      <c r="G5" s="81" t="s">
        <v>86</v>
      </c>
      <c r="H5" s="81" t="s">
        <v>87</v>
      </c>
      <c r="I5" s="81" t="s">
        <v>88</v>
      </c>
      <c r="J5" s="81" t="s">
        <v>89</v>
      </c>
      <c r="M5" s="114" t="s">
        <v>171</v>
      </c>
    </row>
    <row r="6" spans="1:13" x14ac:dyDescent="0.3">
      <c r="A6" s="94" t="s">
        <v>90</v>
      </c>
      <c r="B6" s="83"/>
      <c r="C6" s="83"/>
      <c r="E6" s="84"/>
      <c r="F6" s="82"/>
      <c r="G6" s="84"/>
      <c r="H6" s="84"/>
      <c r="I6" s="84"/>
      <c r="J6" s="84"/>
    </row>
    <row r="7" spans="1:13" x14ac:dyDescent="0.3">
      <c r="B7" s="78"/>
      <c r="C7" s="78"/>
      <c r="D7" s="78"/>
      <c r="E7" s="78"/>
      <c r="F7" s="78"/>
      <c r="G7" s="78"/>
      <c r="H7" s="78"/>
      <c r="I7" s="78"/>
      <c r="J7" s="78"/>
    </row>
    <row r="8" spans="1:13" x14ac:dyDescent="0.3">
      <c r="B8" s="91" t="s">
        <v>123</v>
      </c>
      <c r="C8" s="85"/>
      <c r="D8" s="83"/>
      <c r="E8" s="86"/>
      <c r="F8" s="86"/>
      <c r="G8" s="87"/>
      <c r="H8" s="87"/>
      <c r="I8" s="87"/>
      <c r="J8" s="87"/>
    </row>
    <row r="9" spans="1:13" x14ac:dyDescent="0.3">
      <c r="B9" s="95" t="s">
        <v>91</v>
      </c>
      <c r="D9" s="88"/>
      <c r="E9" s="64">
        <v>0</v>
      </c>
      <c r="F9" s="89"/>
      <c r="G9" s="64">
        <v>0</v>
      </c>
      <c r="H9" s="64">
        <v>0</v>
      </c>
      <c r="I9" s="64">
        <v>0</v>
      </c>
      <c r="J9" s="64">
        <v>0</v>
      </c>
      <c r="M9" s="70" t="s">
        <v>181</v>
      </c>
    </row>
    <row r="10" spans="1:13" x14ac:dyDescent="0.3">
      <c r="B10" s="95" t="s">
        <v>92</v>
      </c>
      <c r="D10" s="88"/>
      <c r="E10" s="64">
        <v>0</v>
      </c>
      <c r="F10" s="90"/>
      <c r="G10" s="64">
        <v>0</v>
      </c>
      <c r="H10" s="64">
        <v>0</v>
      </c>
      <c r="I10" s="64">
        <v>0</v>
      </c>
      <c r="J10" s="64">
        <v>0</v>
      </c>
    </row>
    <row r="11" spans="1:13" x14ac:dyDescent="0.3">
      <c r="B11" s="95" t="s">
        <v>110</v>
      </c>
      <c r="D11" s="88"/>
      <c r="E11" s="64">
        <v>0</v>
      </c>
      <c r="F11" s="90"/>
      <c r="G11" s="64">
        <v>0</v>
      </c>
      <c r="H11" s="64">
        <v>0</v>
      </c>
      <c r="I11" s="64">
        <v>0</v>
      </c>
      <c r="J11" s="64">
        <v>0</v>
      </c>
    </row>
    <row r="12" spans="1:13" x14ac:dyDescent="0.3">
      <c r="B12" s="95" t="s">
        <v>109</v>
      </c>
      <c r="D12" s="88"/>
      <c r="E12" s="64">
        <v>0</v>
      </c>
      <c r="F12" s="87"/>
      <c r="G12" s="64">
        <v>0</v>
      </c>
      <c r="H12" s="64">
        <v>0</v>
      </c>
      <c r="I12" s="64">
        <v>0</v>
      </c>
      <c r="J12" s="64">
        <v>0</v>
      </c>
    </row>
    <row r="13" spans="1:13" x14ac:dyDescent="0.3">
      <c r="B13" s="91" t="s">
        <v>93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3" x14ac:dyDescent="0.3">
      <c r="B14" s="78"/>
      <c r="C14" s="78"/>
      <c r="D14" s="78"/>
      <c r="E14" s="78"/>
      <c r="F14" s="78"/>
      <c r="G14" s="78"/>
      <c r="H14" s="78"/>
      <c r="I14" s="78"/>
      <c r="J14" s="78"/>
    </row>
    <row r="15" spans="1:13" x14ac:dyDescent="0.3">
      <c r="B15" s="94" t="s">
        <v>94</v>
      </c>
      <c r="C15" s="88"/>
      <c r="D15" s="88"/>
      <c r="E15" s="64">
        <v>0</v>
      </c>
      <c r="F15" s="89"/>
      <c r="G15" s="64">
        <v>0</v>
      </c>
      <c r="H15" s="64">
        <v>0</v>
      </c>
      <c r="I15" s="64">
        <v>0</v>
      </c>
      <c r="J15" s="64">
        <v>0</v>
      </c>
    </row>
    <row r="16" spans="1:13" x14ac:dyDescent="0.3"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3">
      <c r="B17" s="94" t="s">
        <v>95</v>
      </c>
      <c r="C17" s="88"/>
      <c r="D17" s="88"/>
      <c r="E17" s="64">
        <v>0</v>
      </c>
      <c r="F17" s="89"/>
      <c r="G17" s="64">
        <v>0</v>
      </c>
      <c r="H17" s="64">
        <v>0</v>
      </c>
      <c r="I17" s="64">
        <v>0</v>
      </c>
      <c r="J17" s="64">
        <v>0</v>
      </c>
      <c r="M17" s="70" t="s">
        <v>172</v>
      </c>
    </row>
    <row r="18" spans="1:13" x14ac:dyDescent="0.3">
      <c r="B18" s="78"/>
      <c r="C18" s="78"/>
      <c r="D18" s="78"/>
      <c r="E18" s="78"/>
      <c r="F18" s="78"/>
      <c r="G18" s="78"/>
      <c r="H18" s="78"/>
      <c r="I18" s="78"/>
      <c r="J18" s="78"/>
    </row>
    <row r="19" spans="1:13" ht="13.5" thickBot="1" x14ac:dyDescent="0.35">
      <c r="A19" s="91" t="s">
        <v>96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3" ht="13.5" thickTop="1" x14ac:dyDescent="0.3">
      <c r="B20" s="78"/>
      <c r="C20" s="78"/>
      <c r="D20" s="78"/>
      <c r="E20" s="78"/>
      <c r="F20" s="78"/>
      <c r="G20" s="78"/>
      <c r="H20" s="78"/>
      <c r="I20" s="78"/>
      <c r="J20" s="78"/>
    </row>
    <row r="21" spans="1:13" ht="15" customHeight="1" x14ac:dyDescent="0.3">
      <c r="A21" s="94" t="s">
        <v>97</v>
      </c>
      <c r="B21" s="83"/>
      <c r="C21" s="83"/>
      <c r="E21" s="92"/>
      <c r="F21" s="92"/>
      <c r="G21" s="92"/>
      <c r="H21" s="92"/>
      <c r="I21" s="92"/>
      <c r="J21" s="92"/>
    </row>
    <row r="22" spans="1:13" x14ac:dyDescent="0.3">
      <c r="B22" s="78"/>
      <c r="C22" s="78"/>
      <c r="D22" s="78"/>
      <c r="E22" s="78"/>
      <c r="F22" s="78"/>
      <c r="G22" s="78"/>
      <c r="H22" s="78"/>
      <c r="I22" s="78"/>
      <c r="J22" s="78"/>
    </row>
    <row r="23" spans="1:13" x14ac:dyDescent="0.3">
      <c r="B23" s="91" t="s">
        <v>124</v>
      </c>
      <c r="C23" s="93"/>
      <c r="D23" s="93"/>
      <c r="E23" s="87"/>
      <c r="F23" s="87"/>
      <c r="G23" s="87"/>
      <c r="H23" s="87"/>
      <c r="I23" s="87"/>
      <c r="J23" s="87"/>
    </row>
    <row r="24" spans="1:13" x14ac:dyDescent="0.3">
      <c r="B24" s="95" t="s">
        <v>99</v>
      </c>
      <c r="D24" s="88"/>
      <c r="E24" s="64">
        <v>0</v>
      </c>
      <c r="F24" s="89"/>
      <c r="G24" s="64">
        <v>0</v>
      </c>
      <c r="H24" s="64">
        <v>0</v>
      </c>
      <c r="I24" s="64">
        <v>0</v>
      </c>
      <c r="J24" s="64">
        <v>0</v>
      </c>
    </row>
    <row r="25" spans="1:13" x14ac:dyDescent="0.3">
      <c r="B25" s="95" t="s">
        <v>98</v>
      </c>
      <c r="D25" s="88"/>
      <c r="E25" s="64">
        <v>0</v>
      </c>
      <c r="F25" s="87"/>
      <c r="G25" s="64">
        <v>0</v>
      </c>
      <c r="H25" s="64">
        <v>0</v>
      </c>
      <c r="I25" s="64">
        <v>0</v>
      </c>
      <c r="J25" s="64">
        <v>0</v>
      </c>
    </row>
    <row r="26" spans="1:13" x14ac:dyDescent="0.3">
      <c r="B26" s="95" t="s">
        <v>106</v>
      </c>
      <c r="D26" s="88"/>
      <c r="E26" s="64">
        <v>0</v>
      </c>
      <c r="F26" s="87"/>
      <c r="G26" s="64">
        <v>0</v>
      </c>
      <c r="H26" s="64">
        <v>0</v>
      </c>
      <c r="I26" s="64">
        <v>0</v>
      </c>
      <c r="J26" s="64">
        <v>0</v>
      </c>
    </row>
    <row r="27" spans="1:13" x14ac:dyDescent="0.3">
      <c r="B27" s="95" t="s">
        <v>176</v>
      </c>
      <c r="D27" s="88"/>
      <c r="E27" s="64">
        <v>0</v>
      </c>
      <c r="F27" s="87"/>
      <c r="G27" s="64">
        <v>0</v>
      </c>
      <c r="H27" s="64">
        <v>0</v>
      </c>
      <c r="I27" s="64">
        <v>0</v>
      </c>
      <c r="J27" s="64">
        <v>0</v>
      </c>
    </row>
    <row r="28" spans="1:13" x14ac:dyDescent="0.3">
      <c r="B28" s="95" t="s">
        <v>108</v>
      </c>
      <c r="D28" s="88"/>
      <c r="E28" s="64">
        <v>0</v>
      </c>
      <c r="F28" s="87"/>
      <c r="G28" s="64">
        <v>0</v>
      </c>
      <c r="H28" s="64">
        <v>0</v>
      </c>
      <c r="I28" s="64">
        <v>0</v>
      </c>
      <c r="J28" s="64">
        <v>0</v>
      </c>
    </row>
    <row r="29" spans="1:13" x14ac:dyDescent="0.3">
      <c r="B29" s="91" t="s">
        <v>100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3" x14ac:dyDescent="0.3">
      <c r="B30" s="91"/>
      <c r="E30" s="87"/>
      <c r="F30" s="87"/>
      <c r="G30" s="87"/>
      <c r="H30" s="87"/>
      <c r="I30" s="87"/>
      <c r="J30" s="87"/>
    </row>
    <row r="31" spans="1:13" x14ac:dyDescent="0.3">
      <c r="B31" s="94" t="s">
        <v>125</v>
      </c>
      <c r="C31" s="78"/>
      <c r="D31" s="78"/>
      <c r="E31" s="78"/>
      <c r="F31" s="78"/>
      <c r="G31" s="78"/>
      <c r="H31" s="78"/>
      <c r="I31" s="78"/>
      <c r="J31" s="78"/>
    </row>
    <row r="32" spans="1:13" x14ac:dyDescent="0.3">
      <c r="B32" s="95" t="s">
        <v>126</v>
      </c>
      <c r="D32" s="78"/>
      <c r="E32" s="64">
        <v>0</v>
      </c>
      <c r="F32" s="89"/>
      <c r="G32" s="64">
        <v>0</v>
      </c>
      <c r="H32" s="64">
        <v>0</v>
      </c>
      <c r="I32" s="64">
        <v>0</v>
      </c>
      <c r="J32" s="64">
        <v>0</v>
      </c>
    </row>
    <row r="33" spans="1:13" x14ac:dyDescent="0.3">
      <c r="B33" s="95" t="s">
        <v>127</v>
      </c>
      <c r="D33" s="78"/>
      <c r="E33" s="64">
        <v>0</v>
      </c>
      <c r="F33" s="87"/>
      <c r="G33" s="64">
        <v>0</v>
      </c>
      <c r="H33" s="64">
        <v>0</v>
      </c>
      <c r="I33" s="64">
        <v>0</v>
      </c>
      <c r="J33" s="64">
        <v>0</v>
      </c>
      <c r="M33" s="70" t="s">
        <v>173</v>
      </c>
    </row>
    <row r="34" spans="1:13" x14ac:dyDescent="0.3">
      <c r="B34" s="91" t="s">
        <v>107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3" x14ac:dyDescent="0.3">
      <c r="B35" s="78"/>
      <c r="C35" s="78"/>
      <c r="D35" s="78"/>
      <c r="E35" s="78"/>
      <c r="F35" s="78"/>
      <c r="G35" s="78"/>
      <c r="H35" s="78"/>
      <c r="I35" s="78"/>
      <c r="J35" s="78"/>
    </row>
    <row r="36" spans="1:13" ht="14.5" x14ac:dyDescent="0.45">
      <c r="B36" s="91" t="s">
        <v>101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3" x14ac:dyDescent="0.3">
      <c r="B37" s="78"/>
      <c r="C37" s="78"/>
      <c r="D37" s="78"/>
      <c r="E37" s="78"/>
      <c r="F37" s="78"/>
      <c r="G37" s="78"/>
      <c r="H37" s="78"/>
      <c r="I37" s="78"/>
      <c r="J37" s="78"/>
    </row>
    <row r="38" spans="1:13" x14ac:dyDescent="0.3">
      <c r="B38" s="96" t="s">
        <v>128</v>
      </c>
      <c r="C38" s="93"/>
      <c r="D38" s="93"/>
      <c r="E38" s="87"/>
      <c r="F38" s="87"/>
      <c r="G38" s="92"/>
      <c r="H38" s="92"/>
      <c r="I38" s="92"/>
      <c r="J38" s="92"/>
    </row>
    <row r="39" spans="1:13" x14ac:dyDescent="0.3">
      <c r="B39" s="95" t="s">
        <v>102</v>
      </c>
      <c r="D39" s="93"/>
      <c r="E39" s="64">
        <v>0</v>
      </c>
      <c r="F39" s="87"/>
      <c r="G39" s="64">
        <v>0</v>
      </c>
      <c r="H39" s="64">
        <v>0</v>
      </c>
      <c r="I39" s="64">
        <v>0</v>
      </c>
      <c r="J39" s="64">
        <v>0</v>
      </c>
    </row>
    <row r="40" spans="1:13" x14ac:dyDescent="0.3">
      <c r="B40" s="95" t="s">
        <v>103</v>
      </c>
      <c r="D40" s="93"/>
      <c r="E40" s="64">
        <v>0</v>
      </c>
      <c r="F40" s="87"/>
      <c r="G40" s="64">
        <v>0</v>
      </c>
      <c r="H40" s="64">
        <v>0</v>
      </c>
      <c r="I40" s="64">
        <v>0</v>
      </c>
      <c r="J40" s="64">
        <v>0</v>
      </c>
    </row>
    <row r="41" spans="1:13" x14ac:dyDescent="0.3">
      <c r="B41" s="95" t="s">
        <v>134</v>
      </c>
      <c r="D41" s="93"/>
      <c r="E41" s="107">
        <v>0</v>
      </c>
      <c r="F41" s="87"/>
      <c r="G41" s="107">
        <v>0</v>
      </c>
      <c r="H41" s="107">
        <v>0</v>
      </c>
      <c r="I41" s="107">
        <v>0</v>
      </c>
      <c r="J41" s="107">
        <v>0</v>
      </c>
    </row>
    <row r="42" spans="1:13" ht="14.5" x14ac:dyDescent="0.45">
      <c r="B42" s="91" t="s">
        <v>104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3" x14ac:dyDescent="0.3">
      <c r="B43" s="78"/>
      <c r="C43" s="78"/>
      <c r="D43" s="78"/>
      <c r="E43" s="78"/>
      <c r="F43" s="78"/>
      <c r="G43" s="78"/>
      <c r="H43" s="78"/>
      <c r="I43" s="78"/>
      <c r="J43" s="78"/>
    </row>
    <row r="44" spans="1:13" ht="13.5" thickBot="1" x14ac:dyDescent="0.35">
      <c r="A44" s="91" t="s">
        <v>105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3" ht="13.5" thickTop="1" x14ac:dyDescent="0.3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view="pageBreakPreview" zoomScaleSheetLayoutView="100" workbookViewId="0">
      <selection activeCell="AB11" sqref="AB11"/>
    </sheetView>
  </sheetViews>
  <sheetFormatPr defaultColWidth="9.1796875" defaultRowHeight="12.75" customHeight="1" x14ac:dyDescent="0.3"/>
  <cols>
    <col min="1" max="1" width="1.81640625" style="43" customWidth="1"/>
    <col min="2" max="2" width="45.81640625" style="43" bestFit="1" customWidth="1"/>
    <col min="3" max="3" width="2.81640625" style="43" hidden="1" customWidth="1"/>
    <col min="4" max="4" width="10.7265625" style="43" hidden="1" customWidth="1"/>
    <col min="5" max="5" width="2.6328125" style="2" customWidth="1"/>
    <col min="6" max="6" width="10.7265625" style="44" customWidth="1"/>
    <col min="7" max="7" width="2.7265625" style="2" customWidth="1"/>
    <col min="8" max="23" width="10.7265625" style="43" hidden="1" customWidth="1"/>
    <col min="24" max="24" width="2.7265625" style="43" customWidth="1"/>
    <col min="25" max="25" width="14.81640625" style="61" customWidth="1"/>
    <col min="26" max="16384" width="9.1796875" style="43"/>
  </cols>
  <sheetData>
    <row r="1" spans="1:25" ht="12.75" customHeight="1" x14ac:dyDescent="0.3">
      <c r="A1" s="61" t="str">
        <f>'Cover Sheet'!A2</f>
        <v>LAYC Career Academy</v>
      </c>
      <c r="B1" s="61"/>
    </row>
    <row r="2" spans="1:25" ht="12.75" customHeight="1" x14ac:dyDescent="0.3">
      <c r="A2" s="43" t="str">
        <f>'Cover Sheet'!A8&amp;" Annual Budget"</f>
        <v>2019 Annual Budget</v>
      </c>
    </row>
    <row r="3" spans="1:25" ht="13" x14ac:dyDescent="0.3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3">
      <c r="A4" s="2"/>
      <c r="B4" s="2"/>
      <c r="C4" s="45"/>
      <c r="D4" s="48" t="s">
        <v>148</v>
      </c>
      <c r="E4" s="49"/>
      <c r="F4" s="49"/>
      <c r="G4" s="49"/>
      <c r="H4" s="48" t="s">
        <v>136</v>
      </c>
      <c r="I4" s="48" t="s">
        <v>137</v>
      </c>
      <c r="J4" s="48" t="s">
        <v>138</v>
      </c>
      <c r="K4" s="48" t="s">
        <v>82</v>
      </c>
      <c r="L4" s="48" t="s">
        <v>139</v>
      </c>
      <c r="M4" s="48" t="s">
        <v>140</v>
      </c>
      <c r="N4" s="48" t="s">
        <v>141</v>
      </c>
      <c r="O4" s="48" t="s">
        <v>83</v>
      </c>
      <c r="P4" s="48" t="s">
        <v>142</v>
      </c>
      <c r="Q4" s="48" t="s">
        <v>143</v>
      </c>
      <c r="R4" s="48" t="s">
        <v>144</v>
      </c>
      <c r="S4" s="48" t="s">
        <v>84</v>
      </c>
      <c r="T4" s="48" t="s">
        <v>145</v>
      </c>
      <c r="U4" s="48" t="s">
        <v>146</v>
      </c>
      <c r="V4" s="48" t="s">
        <v>147</v>
      </c>
      <c r="W4" s="48" t="s">
        <v>85</v>
      </c>
      <c r="X4" s="45"/>
      <c r="Y4" s="48"/>
    </row>
    <row r="5" spans="1:25" ht="13" x14ac:dyDescent="0.3">
      <c r="B5" s="2"/>
      <c r="C5" s="45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5"/>
      <c r="Y5" s="151" t="s">
        <v>112</v>
      </c>
    </row>
    <row r="6" spans="1:25" ht="13" x14ac:dyDescent="0.3">
      <c r="A6" s="52" t="s">
        <v>4</v>
      </c>
      <c r="B6" s="2"/>
      <c r="C6" s="45"/>
      <c r="X6" s="45"/>
    </row>
    <row r="7" spans="1:25" ht="13" x14ac:dyDescent="0.3">
      <c r="A7" s="46"/>
      <c r="B7" s="46" t="s">
        <v>151</v>
      </c>
      <c r="C7" s="45"/>
      <c r="D7" s="53"/>
      <c r="E7" s="54"/>
      <c r="F7" s="54"/>
      <c r="G7" s="54"/>
      <c r="H7" s="53"/>
      <c r="I7" s="53"/>
      <c r="J7" s="53"/>
      <c r="K7" s="54">
        <f>SUM(H7:J7)</f>
        <v>0</v>
      </c>
      <c r="L7" s="53"/>
      <c r="M7" s="53"/>
      <c r="N7" s="53"/>
      <c r="O7" s="54">
        <f>SUM(L7:N7)</f>
        <v>0</v>
      </c>
      <c r="P7" s="53"/>
      <c r="Q7" s="53"/>
      <c r="R7" s="53"/>
      <c r="S7" s="54">
        <f>SUM(P7:R7)</f>
        <v>0</v>
      </c>
      <c r="T7" s="53"/>
      <c r="U7" s="53"/>
      <c r="V7" s="53"/>
      <c r="W7" s="54">
        <f>SUM(T7:V7)</f>
        <v>0</v>
      </c>
      <c r="X7" s="45"/>
      <c r="Y7" s="152">
        <f>'CA Budget Format'!C6</f>
        <v>2609160</v>
      </c>
    </row>
    <row r="8" spans="1:25" ht="13" x14ac:dyDescent="0.3">
      <c r="A8" s="46"/>
      <c r="B8" s="46" t="s">
        <v>152</v>
      </c>
      <c r="C8" s="45"/>
      <c r="D8" s="53"/>
      <c r="E8" s="54"/>
      <c r="F8" s="54"/>
      <c r="G8" s="54"/>
      <c r="H8" s="53"/>
      <c r="I8" s="53"/>
      <c r="J8" s="53"/>
      <c r="K8" s="54">
        <f t="shared" ref="K8:K15" si="1">SUM(H8:J8)</f>
        <v>0</v>
      </c>
      <c r="L8" s="53"/>
      <c r="M8" s="53"/>
      <c r="N8" s="53"/>
      <c r="O8" s="54">
        <f t="shared" ref="O8:O15" si="2">SUM(L8:N8)</f>
        <v>0</v>
      </c>
      <c r="P8" s="53"/>
      <c r="Q8" s="53"/>
      <c r="R8" s="53"/>
      <c r="S8" s="54">
        <f t="shared" ref="S8:S15" si="3">SUM(P8:R8)</f>
        <v>0</v>
      </c>
      <c r="T8" s="53"/>
      <c r="U8" s="53"/>
      <c r="V8" s="53"/>
      <c r="W8" s="54">
        <f t="shared" ref="W8:W15" si="4">SUM(T8:V8)</f>
        <v>0</v>
      </c>
      <c r="X8" s="45"/>
      <c r="Y8" s="152">
        <f>SUM('CA Budget Format'!C7:C8)</f>
        <v>486955.26</v>
      </c>
    </row>
    <row r="9" spans="1:25" ht="13" x14ac:dyDescent="0.3">
      <c r="A9" s="46"/>
      <c r="B9" s="46" t="s">
        <v>5</v>
      </c>
      <c r="C9" s="45"/>
      <c r="D9" s="53"/>
      <c r="E9" s="54"/>
      <c r="F9" s="54"/>
      <c r="G9" s="54"/>
      <c r="H9" s="53"/>
      <c r="I9" s="53"/>
      <c r="J9" s="53"/>
      <c r="K9" s="54">
        <f t="shared" si="1"/>
        <v>0</v>
      </c>
      <c r="L9" s="53"/>
      <c r="M9" s="53"/>
      <c r="N9" s="53"/>
      <c r="O9" s="54">
        <f t="shared" si="2"/>
        <v>0</v>
      </c>
      <c r="P9" s="53"/>
      <c r="Q9" s="53"/>
      <c r="R9" s="53"/>
      <c r="S9" s="54">
        <f t="shared" si="3"/>
        <v>0</v>
      </c>
      <c r="T9" s="53"/>
      <c r="U9" s="53"/>
      <c r="V9" s="53"/>
      <c r="W9" s="54">
        <f t="shared" si="4"/>
        <v>0</v>
      </c>
      <c r="X9" s="45"/>
      <c r="Y9" s="152">
        <f>SUM('CA Budget Format'!C9)</f>
        <v>554710</v>
      </c>
    </row>
    <row r="10" spans="1:25" ht="13" x14ac:dyDescent="0.3">
      <c r="A10" s="46"/>
      <c r="B10" s="46" t="s">
        <v>165</v>
      </c>
      <c r="C10" s="45"/>
      <c r="D10" s="53"/>
      <c r="E10" s="54"/>
      <c r="F10" s="54"/>
      <c r="G10" s="54"/>
      <c r="H10" s="53"/>
      <c r="I10" s="53"/>
      <c r="J10" s="53"/>
      <c r="K10" s="54">
        <f t="shared" si="1"/>
        <v>0</v>
      </c>
      <c r="L10" s="53"/>
      <c r="M10" s="53"/>
      <c r="N10" s="53"/>
      <c r="O10" s="54">
        <f t="shared" si="2"/>
        <v>0</v>
      </c>
      <c r="P10" s="53"/>
      <c r="Q10" s="53"/>
      <c r="R10" s="53"/>
      <c r="S10" s="54">
        <f t="shared" si="3"/>
        <v>0</v>
      </c>
      <c r="T10" s="53"/>
      <c r="U10" s="53"/>
      <c r="V10" s="53"/>
      <c r="W10" s="54">
        <f t="shared" si="4"/>
        <v>0</v>
      </c>
      <c r="X10" s="45"/>
      <c r="Y10" s="152">
        <f>'CA Budget Format'!C5</f>
        <v>20000</v>
      </c>
    </row>
    <row r="11" spans="1:25" ht="13" x14ac:dyDescent="0.3">
      <c r="A11" s="46"/>
      <c r="B11" s="46" t="s">
        <v>6</v>
      </c>
      <c r="C11" s="45"/>
      <c r="D11" s="53"/>
      <c r="E11" s="54"/>
      <c r="F11" s="54"/>
      <c r="G11" s="54"/>
      <c r="H11" s="53"/>
      <c r="I11" s="53"/>
      <c r="J11" s="53"/>
      <c r="K11" s="54">
        <f t="shared" si="1"/>
        <v>0</v>
      </c>
      <c r="L11" s="53"/>
      <c r="M11" s="53"/>
      <c r="N11" s="53"/>
      <c r="O11" s="54">
        <f t="shared" si="2"/>
        <v>0</v>
      </c>
      <c r="P11" s="53"/>
      <c r="Q11" s="53"/>
      <c r="R11" s="53"/>
      <c r="S11" s="54">
        <f t="shared" si="3"/>
        <v>0</v>
      </c>
      <c r="T11" s="53"/>
      <c r="U11" s="53"/>
      <c r="V11" s="53"/>
      <c r="W11" s="54">
        <f t="shared" si="4"/>
        <v>0</v>
      </c>
      <c r="X11" s="45"/>
      <c r="Y11" s="152">
        <f t="shared" ref="Y11:Y15" si="5">SUM(K11,O11,S11,W11)</f>
        <v>0</v>
      </c>
    </row>
    <row r="12" spans="1:25" ht="13" x14ac:dyDescent="0.3">
      <c r="A12" s="46"/>
      <c r="B12" s="46" t="s">
        <v>7</v>
      </c>
      <c r="C12" s="45"/>
      <c r="D12" s="53"/>
      <c r="E12" s="54"/>
      <c r="F12" s="54"/>
      <c r="G12" s="54"/>
      <c r="H12" s="53"/>
      <c r="I12" s="53"/>
      <c r="J12" s="53"/>
      <c r="K12" s="54">
        <f t="shared" si="1"/>
        <v>0</v>
      </c>
      <c r="L12" s="53"/>
      <c r="M12" s="53"/>
      <c r="N12" s="53"/>
      <c r="O12" s="54">
        <f t="shared" si="2"/>
        <v>0</v>
      </c>
      <c r="P12" s="53"/>
      <c r="Q12" s="53"/>
      <c r="R12" s="53"/>
      <c r="S12" s="54">
        <f t="shared" si="3"/>
        <v>0</v>
      </c>
      <c r="T12" s="53"/>
      <c r="U12" s="53"/>
      <c r="V12" s="53"/>
      <c r="W12" s="54">
        <f t="shared" si="4"/>
        <v>0</v>
      </c>
      <c r="X12" s="45"/>
      <c r="Y12" s="152">
        <f>SUM('CA Budget Format'!C13:C15)</f>
        <v>110000</v>
      </c>
    </row>
    <row r="13" spans="1:25" ht="13" x14ac:dyDescent="0.3">
      <c r="A13" s="46"/>
      <c r="B13" s="46" t="s">
        <v>8</v>
      </c>
      <c r="C13" s="45"/>
      <c r="D13" s="53"/>
      <c r="E13" s="54"/>
      <c r="F13" s="54"/>
      <c r="G13" s="54"/>
      <c r="H13" s="53"/>
      <c r="I13" s="53"/>
      <c r="J13" s="53"/>
      <c r="K13" s="54">
        <f t="shared" si="1"/>
        <v>0</v>
      </c>
      <c r="L13" s="53"/>
      <c r="M13" s="53"/>
      <c r="N13" s="53"/>
      <c r="O13" s="54">
        <f t="shared" si="2"/>
        <v>0</v>
      </c>
      <c r="P13" s="53"/>
      <c r="Q13" s="53"/>
      <c r="R13" s="53"/>
      <c r="S13" s="54">
        <f t="shared" si="3"/>
        <v>0</v>
      </c>
      <c r="T13" s="53"/>
      <c r="U13" s="53"/>
      <c r="V13" s="53"/>
      <c r="W13" s="54">
        <f t="shared" si="4"/>
        <v>0</v>
      </c>
      <c r="X13" s="45"/>
      <c r="Y13" s="152">
        <f t="shared" si="5"/>
        <v>0</v>
      </c>
    </row>
    <row r="14" spans="1:25" ht="13" x14ac:dyDescent="0.3">
      <c r="A14" s="46"/>
      <c r="B14" s="46" t="s">
        <v>153</v>
      </c>
      <c r="C14" s="45"/>
      <c r="D14" s="108"/>
      <c r="E14" s="54"/>
      <c r="F14" s="54"/>
      <c r="G14" s="54"/>
      <c r="H14" s="108"/>
      <c r="I14" s="108"/>
      <c r="J14" s="108"/>
      <c r="K14" s="54">
        <f t="shared" si="1"/>
        <v>0</v>
      </c>
      <c r="L14" s="108"/>
      <c r="M14" s="108"/>
      <c r="N14" s="108"/>
      <c r="O14" s="54">
        <f t="shared" si="2"/>
        <v>0</v>
      </c>
      <c r="P14" s="108"/>
      <c r="Q14" s="108"/>
      <c r="R14" s="108"/>
      <c r="S14" s="54">
        <f t="shared" si="3"/>
        <v>0</v>
      </c>
      <c r="T14" s="108"/>
      <c r="U14" s="108"/>
      <c r="V14" s="108"/>
      <c r="W14" s="54">
        <f t="shared" si="4"/>
        <v>0</v>
      </c>
      <c r="X14" s="45"/>
      <c r="Y14" s="152">
        <f t="shared" si="5"/>
        <v>0</v>
      </c>
    </row>
    <row r="15" spans="1:25" ht="13" x14ac:dyDescent="0.3">
      <c r="A15" s="46"/>
      <c r="B15" s="46" t="s">
        <v>9</v>
      </c>
      <c r="C15" s="45"/>
      <c r="D15" s="53"/>
      <c r="E15" s="54"/>
      <c r="F15" s="54"/>
      <c r="G15" s="54"/>
      <c r="H15" s="53"/>
      <c r="I15" s="53"/>
      <c r="J15" s="53"/>
      <c r="K15" s="54">
        <f t="shared" si="1"/>
        <v>0</v>
      </c>
      <c r="L15" s="53"/>
      <c r="M15" s="53"/>
      <c r="N15" s="53"/>
      <c r="O15" s="54">
        <f t="shared" si="2"/>
        <v>0</v>
      </c>
      <c r="P15" s="53"/>
      <c r="Q15" s="53"/>
      <c r="R15" s="53"/>
      <c r="S15" s="54">
        <f t="shared" si="3"/>
        <v>0</v>
      </c>
      <c r="T15" s="53"/>
      <c r="U15" s="53"/>
      <c r="V15" s="53"/>
      <c r="W15" s="54">
        <f t="shared" si="4"/>
        <v>0</v>
      </c>
      <c r="X15" s="45"/>
      <c r="Y15" s="153">
        <f t="shared" si="5"/>
        <v>0</v>
      </c>
    </row>
    <row r="16" spans="1:25" ht="13" x14ac:dyDescent="0.3">
      <c r="A16" s="46"/>
      <c r="B16" s="55" t="s">
        <v>10</v>
      </c>
      <c r="C16" s="45"/>
      <c r="D16" s="77">
        <f>SUM(D7:D15)</f>
        <v>0</v>
      </c>
      <c r="E16" s="105"/>
      <c r="F16" s="105"/>
      <c r="G16" s="105"/>
      <c r="H16" s="77">
        <f>SUM(H7:H15)</f>
        <v>0</v>
      </c>
      <c r="I16" s="77">
        <f t="shared" ref="I16:J16" si="6">SUM(I7:I15)</f>
        <v>0</v>
      </c>
      <c r="J16" s="77">
        <f t="shared" si="6"/>
        <v>0</v>
      </c>
      <c r="K16" s="77">
        <f>SUM(H16:J16)</f>
        <v>0</v>
      </c>
      <c r="L16" s="77">
        <f>SUM(L7:L15)</f>
        <v>0</v>
      </c>
      <c r="M16" s="77">
        <f t="shared" ref="M16:N16" si="7">SUM(M7:M15)</f>
        <v>0</v>
      </c>
      <c r="N16" s="77">
        <f t="shared" si="7"/>
        <v>0</v>
      </c>
      <c r="O16" s="77">
        <f>SUM(L16:N16)</f>
        <v>0</v>
      </c>
      <c r="P16" s="77">
        <f>SUM(P7:P15)</f>
        <v>0</v>
      </c>
      <c r="Q16" s="77">
        <f t="shared" ref="Q16:R16" si="8">SUM(Q7:Q15)</f>
        <v>0</v>
      </c>
      <c r="R16" s="77">
        <f t="shared" si="8"/>
        <v>0</v>
      </c>
      <c r="S16" s="77">
        <f>SUM(P16:R16)</f>
        <v>0</v>
      </c>
      <c r="T16" s="77">
        <f>SUM(T7:T15)</f>
        <v>0</v>
      </c>
      <c r="U16" s="77">
        <f t="shared" ref="U16:V16" si="9">SUM(U7:U15)</f>
        <v>0</v>
      </c>
      <c r="V16" s="77">
        <f t="shared" si="9"/>
        <v>0</v>
      </c>
      <c r="W16" s="77">
        <f>SUM(T16:V16)</f>
        <v>0</v>
      </c>
      <c r="X16" s="106"/>
      <c r="Y16" s="154">
        <f>SUM(Y7:Y15)</f>
        <v>3780825.26</v>
      </c>
    </row>
    <row r="17" spans="1:25" ht="13" x14ac:dyDescent="0.3">
      <c r="A17" s="46"/>
      <c r="B17" s="58"/>
      <c r="C17" s="45"/>
      <c r="D17" s="59"/>
      <c r="E17" s="60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5"/>
    </row>
    <row r="18" spans="1:25" ht="13" x14ac:dyDescent="0.3">
      <c r="A18" s="61" t="s">
        <v>157</v>
      </c>
      <c r="B18" s="2"/>
      <c r="C18" s="4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5"/>
    </row>
    <row r="19" spans="1:25" ht="13.5" x14ac:dyDescent="0.35">
      <c r="A19" s="63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3">
      <c r="A20" s="46"/>
      <c r="B20" s="2" t="s">
        <v>12</v>
      </c>
      <c r="C20" s="45"/>
      <c r="D20" s="64"/>
      <c r="E20" s="65"/>
      <c r="F20" s="64">
        <v>5</v>
      </c>
      <c r="G20" s="65"/>
      <c r="H20" s="64"/>
      <c r="I20" s="64"/>
      <c r="J20" s="64"/>
      <c r="K20" s="66">
        <f t="shared" ref="K20:K26" si="10">SUM(H20:J20)</f>
        <v>0</v>
      </c>
      <c r="L20" s="64"/>
      <c r="M20" s="64"/>
      <c r="N20" s="64"/>
      <c r="O20" s="66">
        <f t="shared" ref="O20:O26" si="11">SUM(L20:N20)</f>
        <v>0</v>
      </c>
      <c r="P20" s="64"/>
      <c r="Q20" s="64"/>
      <c r="R20" s="64"/>
      <c r="S20" s="66">
        <f t="shared" ref="S20:S26" si="12">SUM(P20:R20)</f>
        <v>0</v>
      </c>
      <c r="T20" s="64"/>
      <c r="U20" s="64"/>
      <c r="V20" s="64"/>
      <c r="W20" s="66">
        <f t="shared" ref="W20:W27" si="13">SUM(T20:V20)</f>
        <v>0</v>
      </c>
      <c r="X20" s="45"/>
      <c r="Y20" s="152">
        <f>SUM(Staffing!B31:B35)</f>
        <v>454114</v>
      </c>
    </row>
    <row r="21" spans="1:25" ht="13" x14ac:dyDescent="0.3">
      <c r="A21" s="46"/>
      <c r="B21" s="2" t="s">
        <v>13</v>
      </c>
      <c r="C21" s="45"/>
      <c r="D21" s="64"/>
      <c r="E21" s="65"/>
      <c r="F21" s="64">
        <v>8</v>
      </c>
      <c r="G21" s="65"/>
      <c r="H21" s="64"/>
      <c r="I21" s="64"/>
      <c r="J21" s="64"/>
      <c r="K21" s="66">
        <f t="shared" si="10"/>
        <v>0</v>
      </c>
      <c r="L21" s="64"/>
      <c r="M21" s="64"/>
      <c r="N21" s="64"/>
      <c r="O21" s="66">
        <f t="shared" si="11"/>
        <v>0</v>
      </c>
      <c r="P21" s="64"/>
      <c r="Q21" s="64"/>
      <c r="R21" s="64"/>
      <c r="S21" s="66">
        <f t="shared" si="12"/>
        <v>0</v>
      </c>
      <c r="T21" s="64"/>
      <c r="U21" s="64"/>
      <c r="V21" s="64"/>
      <c r="W21" s="66">
        <f t="shared" si="13"/>
        <v>0</v>
      </c>
      <c r="X21" s="45"/>
      <c r="Y21" s="152">
        <f>SUM(Staffing!B10:B17)</f>
        <v>469749.32</v>
      </c>
    </row>
    <row r="22" spans="1:25" ht="13" x14ac:dyDescent="0.3">
      <c r="A22" s="46"/>
      <c r="B22" s="2" t="s">
        <v>14</v>
      </c>
      <c r="C22" s="45"/>
      <c r="D22" s="64"/>
      <c r="E22" s="65"/>
      <c r="F22" s="64">
        <v>2</v>
      </c>
      <c r="G22" s="65"/>
      <c r="H22" s="64"/>
      <c r="I22" s="64"/>
      <c r="J22" s="64"/>
      <c r="K22" s="66">
        <f t="shared" si="10"/>
        <v>0</v>
      </c>
      <c r="L22" s="64"/>
      <c r="M22" s="64"/>
      <c r="N22" s="64"/>
      <c r="O22" s="66">
        <f t="shared" si="11"/>
        <v>0</v>
      </c>
      <c r="P22" s="64"/>
      <c r="Q22" s="64"/>
      <c r="R22" s="64"/>
      <c r="S22" s="66">
        <f t="shared" si="12"/>
        <v>0</v>
      </c>
      <c r="T22" s="64"/>
      <c r="U22" s="64"/>
      <c r="V22" s="64"/>
      <c r="W22" s="66">
        <f t="shared" si="13"/>
        <v>0</v>
      </c>
      <c r="X22" s="45"/>
      <c r="Y22" s="152">
        <f>SUM(Staffing!B18:B19)</f>
        <v>122380</v>
      </c>
    </row>
    <row r="23" spans="1:25" ht="13" x14ac:dyDescent="0.3">
      <c r="A23" s="46"/>
      <c r="B23" s="2" t="s">
        <v>15</v>
      </c>
      <c r="C23" s="45"/>
      <c r="D23" s="64"/>
      <c r="E23" s="65"/>
      <c r="F23" s="64">
        <v>5</v>
      </c>
      <c r="G23" s="65"/>
      <c r="H23" s="64"/>
      <c r="I23" s="64"/>
      <c r="J23" s="64"/>
      <c r="K23" s="66">
        <f t="shared" si="10"/>
        <v>0</v>
      </c>
      <c r="L23" s="64"/>
      <c r="M23" s="64"/>
      <c r="N23" s="64"/>
      <c r="O23" s="66">
        <f t="shared" si="11"/>
        <v>0</v>
      </c>
      <c r="P23" s="64"/>
      <c r="Q23" s="64"/>
      <c r="R23" s="64"/>
      <c r="S23" s="66">
        <f t="shared" si="12"/>
        <v>0</v>
      </c>
      <c r="T23" s="64"/>
      <c r="U23" s="64"/>
      <c r="V23" s="64"/>
      <c r="W23" s="66">
        <f t="shared" si="13"/>
        <v>0</v>
      </c>
      <c r="X23" s="45"/>
      <c r="Y23" s="155">
        <f>SUM(Staffing!B3:B7)</f>
        <v>237830.32</v>
      </c>
    </row>
    <row r="24" spans="1:25" ht="13" x14ac:dyDescent="0.3">
      <c r="A24" s="46"/>
      <c r="B24" s="2" t="s">
        <v>16</v>
      </c>
      <c r="C24" s="45"/>
      <c r="D24" s="64"/>
      <c r="E24" s="65"/>
      <c r="F24" s="64">
        <v>2</v>
      </c>
      <c r="G24" s="65"/>
      <c r="H24" s="64"/>
      <c r="I24" s="64"/>
      <c r="J24" s="64"/>
      <c r="K24" s="66">
        <f t="shared" si="10"/>
        <v>0</v>
      </c>
      <c r="L24" s="64"/>
      <c r="M24" s="64"/>
      <c r="N24" s="64"/>
      <c r="O24" s="66">
        <f t="shared" si="11"/>
        <v>0</v>
      </c>
      <c r="P24" s="64"/>
      <c r="Q24" s="64"/>
      <c r="R24" s="64"/>
      <c r="S24" s="66">
        <f t="shared" si="12"/>
        <v>0</v>
      </c>
      <c r="T24" s="64"/>
      <c r="U24" s="64"/>
      <c r="V24" s="64"/>
      <c r="W24" s="66">
        <f t="shared" si="13"/>
        <v>0</v>
      </c>
      <c r="X24" s="45"/>
      <c r="Y24" s="152">
        <f>SUM(Staffing!B27:B28)</f>
        <v>104112.4</v>
      </c>
    </row>
    <row r="25" spans="1:25" ht="13" x14ac:dyDescent="0.3">
      <c r="A25" s="46"/>
      <c r="B25" s="2" t="s">
        <v>166</v>
      </c>
      <c r="C25" s="45"/>
      <c r="D25" s="64"/>
      <c r="E25" s="65"/>
      <c r="F25" s="64">
        <v>3</v>
      </c>
      <c r="G25" s="65"/>
      <c r="H25" s="64"/>
      <c r="I25" s="64"/>
      <c r="J25" s="64"/>
      <c r="K25" s="66">
        <f t="shared" si="10"/>
        <v>0</v>
      </c>
      <c r="L25" s="64"/>
      <c r="M25" s="64"/>
      <c r="N25" s="64"/>
      <c r="O25" s="66">
        <f t="shared" si="11"/>
        <v>0</v>
      </c>
      <c r="P25" s="64"/>
      <c r="Q25" s="64"/>
      <c r="R25" s="64"/>
      <c r="S25" s="66">
        <f t="shared" si="12"/>
        <v>0</v>
      </c>
      <c r="T25" s="64"/>
      <c r="U25" s="64"/>
      <c r="V25" s="64"/>
      <c r="W25" s="66">
        <f t="shared" si="13"/>
        <v>0</v>
      </c>
      <c r="X25" s="45"/>
      <c r="Y25" s="152">
        <f>SUM(Staffing!B22:B24)</f>
        <v>170000</v>
      </c>
    </row>
    <row r="26" spans="1:25" ht="13" x14ac:dyDescent="0.3">
      <c r="A26" s="46"/>
      <c r="B26" s="2" t="s">
        <v>167</v>
      </c>
      <c r="C26" s="45"/>
      <c r="D26" s="64"/>
      <c r="E26" s="65"/>
      <c r="F26" s="64"/>
      <c r="G26" s="65"/>
      <c r="H26" s="64"/>
      <c r="I26" s="64"/>
      <c r="J26" s="64"/>
      <c r="K26" s="66">
        <f t="shared" si="10"/>
        <v>0</v>
      </c>
      <c r="L26" s="64"/>
      <c r="M26" s="64"/>
      <c r="N26" s="64"/>
      <c r="O26" s="66">
        <f t="shared" si="11"/>
        <v>0</v>
      </c>
      <c r="P26" s="64"/>
      <c r="Q26" s="64"/>
      <c r="R26" s="64"/>
      <c r="S26" s="66">
        <f t="shared" si="12"/>
        <v>0</v>
      </c>
      <c r="T26" s="64"/>
      <c r="U26" s="64"/>
      <c r="V26" s="64"/>
      <c r="W26" s="66">
        <f t="shared" si="13"/>
        <v>0</v>
      </c>
      <c r="X26" s="45"/>
      <c r="Y26" s="153">
        <f>SUM('CA Budget Format'!C22:C24)</f>
        <v>291705.90599999996</v>
      </c>
    </row>
    <row r="27" spans="1:25" ht="13" x14ac:dyDescent="0.3">
      <c r="A27" s="2"/>
      <c r="B27" s="55" t="s">
        <v>17</v>
      </c>
      <c r="C27" s="45"/>
      <c r="D27" s="77">
        <f>SUM(D20:D26)</f>
        <v>0</v>
      </c>
      <c r="E27" s="105"/>
      <c r="F27" s="77">
        <f>SUM(F20:F26)</f>
        <v>25</v>
      </c>
      <c r="G27" s="105"/>
      <c r="H27" s="77">
        <f>SUM(H20:H26)</f>
        <v>0</v>
      </c>
      <c r="I27" s="77">
        <f>SUM(I20:I26)</f>
        <v>0</v>
      </c>
      <c r="J27" s="77">
        <f>SUM(J20:J26)</f>
        <v>0</v>
      </c>
      <c r="K27" s="77">
        <f>SUM(H27:J27)</f>
        <v>0</v>
      </c>
      <c r="L27" s="77">
        <f>SUM(L20:L26)</f>
        <v>0</v>
      </c>
      <c r="M27" s="77">
        <f>SUM(M20:M26)</f>
        <v>0</v>
      </c>
      <c r="N27" s="77">
        <f>SUM(N20:N26)</f>
        <v>0</v>
      </c>
      <c r="O27" s="77">
        <f>SUM(L27:N27)</f>
        <v>0</v>
      </c>
      <c r="P27" s="77">
        <f>SUM(P20:P26)</f>
        <v>0</v>
      </c>
      <c r="Q27" s="77">
        <f>SUM(Q20:Q26)</f>
        <v>0</v>
      </c>
      <c r="R27" s="77">
        <f>SUM(R20:R26)</f>
        <v>0</v>
      </c>
      <c r="S27" s="77">
        <f>SUM(P27:R27)</f>
        <v>0</v>
      </c>
      <c r="T27" s="77">
        <f>SUM(T20:T26)</f>
        <v>0</v>
      </c>
      <c r="U27" s="77">
        <f>SUM(U20:U26)</f>
        <v>0</v>
      </c>
      <c r="V27" s="77">
        <f>SUM(V20:V26)</f>
        <v>0</v>
      </c>
      <c r="W27" s="77">
        <f t="shared" si="13"/>
        <v>0</v>
      </c>
      <c r="X27" s="106"/>
      <c r="Y27" s="156">
        <f>SUM(Y20:Y26)</f>
        <v>1849891.946</v>
      </c>
    </row>
    <row r="28" spans="1:25" ht="13" x14ac:dyDescent="0.3">
      <c r="A28" s="2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5"/>
    </row>
    <row r="29" spans="1:25" ht="13.5" x14ac:dyDescent="0.35">
      <c r="A29" s="63" t="s">
        <v>18</v>
      </c>
      <c r="B29" s="2"/>
      <c r="C29" s="45"/>
      <c r="D29" s="2"/>
      <c r="F29" s="148">
        <f>SUM(Y20:Y25)</f>
        <v>1558186.04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3">
      <c r="A30" s="46"/>
      <c r="B30" s="2" t="s">
        <v>168</v>
      </c>
      <c r="C30" s="45"/>
      <c r="D30" s="64"/>
      <c r="E30" s="65"/>
      <c r="F30" s="65"/>
      <c r="G30" s="65"/>
      <c r="H30" s="64"/>
      <c r="I30" s="64"/>
      <c r="J30" s="64"/>
      <c r="K30" s="66">
        <f t="shared" ref="K30:K34" si="14">SUM(H30:J30)</f>
        <v>0</v>
      </c>
      <c r="L30" s="64"/>
      <c r="M30" s="64"/>
      <c r="N30" s="64"/>
      <c r="O30" s="66">
        <f t="shared" ref="O30:O34" si="15">SUM(L30:N30)</f>
        <v>0</v>
      </c>
      <c r="P30" s="64"/>
      <c r="Q30" s="64"/>
      <c r="R30" s="64"/>
      <c r="S30" s="66">
        <f t="shared" ref="S30:S34" si="16">SUM(P30:R30)</f>
        <v>0</v>
      </c>
      <c r="T30" s="64"/>
      <c r="U30" s="64"/>
      <c r="V30" s="64"/>
      <c r="W30" s="66">
        <f t="shared" ref="W30:W35" si="17">SUM(T30:V30)</f>
        <v>0</v>
      </c>
      <c r="X30" s="45"/>
      <c r="Y30" s="152">
        <f>'CA Budget Format'!C48+'CA Budget Format'!C49+'CA Budget Format'!C50+'CA Budget Format'!C51+'CA Budget Format'!C43+'CA Budget Format'!C45+'CA Budget Format'!C46+'CA Budget Format'!C53</f>
        <v>123600</v>
      </c>
    </row>
    <row r="31" spans="1:25" ht="13" x14ac:dyDescent="0.3">
      <c r="A31" s="46"/>
      <c r="B31" s="2" t="s">
        <v>169</v>
      </c>
      <c r="C31" s="45"/>
      <c r="D31" s="64"/>
      <c r="E31" s="65"/>
      <c r="F31" s="65"/>
      <c r="G31" s="65"/>
      <c r="H31" s="64"/>
      <c r="I31" s="64"/>
      <c r="J31" s="64"/>
      <c r="K31" s="66">
        <f t="shared" si="14"/>
        <v>0</v>
      </c>
      <c r="L31" s="64"/>
      <c r="M31" s="64"/>
      <c r="N31" s="64"/>
      <c r="O31" s="66">
        <f t="shared" si="15"/>
        <v>0</v>
      </c>
      <c r="P31" s="64"/>
      <c r="Q31" s="64"/>
      <c r="R31" s="64"/>
      <c r="S31" s="66">
        <f t="shared" si="16"/>
        <v>0</v>
      </c>
      <c r="T31" s="64"/>
      <c r="U31" s="64"/>
      <c r="V31" s="64"/>
      <c r="W31" s="66">
        <f t="shared" si="17"/>
        <v>0</v>
      </c>
      <c r="X31" s="45"/>
      <c r="Y31" s="152">
        <f>'CA Budget Format'!C52</f>
        <v>18150</v>
      </c>
    </row>
    <row r="32" spans="1:25" ht="13" x14ac:dyDescent="0.3">
      <c r="A32" s="46"/>
      <c r="B32" s="2" t="s">
        <v>19</v>
      </c>
      <c r="C32" s="45"/>
      <c r="D32" s="64"/>
      <c r="E32" s="65"/>
      <c r="F32" s="65"/>
      <c r="G32" s="65"/>
      <c r="H32" s="64"/>
      <c r="I32" s="64"/>
      <c r="J32" s="64"/>
      <c r="K32" s="66">
        <f t="shared" si="14"/>
        <v>0</v>
      </c>
      <c r="L32" s="64"/>
      <c r="M32" s="64"/>
      <c r="N32" s="64"/>
      <c r="O32" s="66">
        <f t="shared" si="15"/>
        <v>0</v>
      </c>
      <c r="P32" s="64"/>
      <c r="Q32" s="64"/>
      <c r="R32" s="64"/>
      <c r="S32" s="66">
        <f t="shared" si="16"/>
        <v>0</v>
      </c>
      <c r="T32" s="64"/>
      <c r="U32" s="64"/>
      <c r="V32" s="64"/>
      <c r="W32" s="66">
        <f t="shared" si="17"/>
        <v>0</v>
      </c>
      <c r="X32" s="45"/>
      <c r="Y32" s="152">
        <f>'CA Budget Format'!C56+'CA Budget Format'!C55+'CA Budget Format'!C39+'CA Budget Format'!C63</f>
        <v>192000</v>
      </c>
    </row>
    <row r="33" spans="1:25" ht="13" x14ac:dyDescent="0.3">
      <c r="A33" s="46"/>
      <c r="B33" s="46" t="s">
        <v>32</v>
      </c>
      <c r="C33" s="45"/>
      <c r="D33" s="64"/>
      <c r="E33" s="65"/>
      <c r="F33" s="65"/>
      <c r="G33" s="65"/>
      <c r="H33" s="64"/>
      <c r="I33" s="64"/>
      <c r="J33" s="64"/>
      <c r="K33" s="66">
        <f>SUM(H33:J33)</f>
        <v>0</v>
      </c>
      <c r="L33" s="64"/>
      <c r="M33" s="64"/>
      <c r="N33" s="64"/>
      <c r="O33" s="66">
        <f>SUM(L33:N33)</f>
        <v>0</v>
      </c>
      <c r="P33" s="64"/>
      <c r="Q33" s="64"/>
      <c r="R33" s="64"/>
      <c r="S33" s="66">
        <f>SUM(P33:R33)</f>
        <v>0</v>
      </c>
      <c r="T33" s="64"/>
      <c r="U33" s="64"/>
      <c r="V33" s="64"/>
      <c r="W33" s="66">
        <f>SUM(T33:V33)</f>
        <v>0</v>
      </c>
      <c r="X33" s="45"/>
      <c r="Y33" s="152">
        <f>'CA Budget Format'!C27</f>
        <v>55000</v>
      </c>
    </row>
    <row r="34" spans="1:25" ht="13" x14ac:dyDescent="0.3">
      <c r="A34" s="46"/>
      <c r="B34" s="2" t="s">
        <v>170</v>
      </c>
      <c r="C34" s="45"/>
      <c r="D34" s="64"/>
      <c r="E34" s="65"/>
      <c r="F34" s="65"/>
      <c r="G34" s="65"/>
      <c r="H34" s="64"/>
      <c r="I34" s="64"/>
      <c r="J34" s="64"/>
      <c r="K34" s="66">
        <f t="shared" si="14"/>
        <v>0</v>
      </c>
      <c r="L34" s="64"/>
      <c r="M34" s="64"/>
      <c r="N34" s="64"/>
      <c r="O34" s="66">
        <f t="shared" si="15"/>
        <v>0</v>
      </c>
      <c r="P34" s="64"/>
      <c r="Q34" s="64"/>
      <c r="R34" s="64"/>
      <c r="S34" s="66">
        <f t="shared" si="16"/>
        <v>0</v>
      </c>
      <c r="T34" s="64"/>
      <c r="U34" s="64"/>
      <c r="V34" s="64"/>
      <c r="W34" s="66">
        <f t="shared" si="17"/>
        <v>0</v>
      </c>
      <c r="X34" s="45"/>
      <c r="Y34" s="153">
        <f>'CA Budget Format'!C54+'CA Budget Format'!C58+'CA Budget Format'!C61+'CA Budget Format'!C64</f>
        <v>58700</v>
      </c>
    </row>
    <row r="35" spans="1:25" ht="13" x14ac:dyDescent="0.3">
      <c r="A35" s="2"/>
      <c r="B35" s="55" t="s">
        <v>20</v>
      </c>
      <c r="C35" s="45"/>
      <c r="D35" s="56">
        <f>SUM(D30:D34)</f>
        <v>0</v>
      </c>
      <c r="E35" s="57"/>
      <c r="F35" s="57"/>
      <c r="G35" s="57"/>
      <c r="H35" s="56">
        <f>SUM(H30:H34)</f>
        <v>0</v>
      </c>
      <c r="I35" s="56">
        <f>SUM(I30:I34)</f>
        <v>0</v>
      </c>
      <c r="J35" s="56">
        <f>SUM(J30:J34)</f>
        <v>0</v>
      </c>
      <c r="K35" s="56">
        <f>SUM(H35:J35)</f>
        <v>0</v>
      </c>
      <c r="L35" s="56">
        <f>SUM(L30:L34)</f>
        <v>0</v>
      </c>
      <c r="M35" s="56">
        <f>SUM(M30:M34)</f>
        <v>0</v>
      </c>
      <c r="N35" s="56">
        <f>SUM(N30:N34)</f>
        <v>0</v>
      </c>
      <c r="O35" s="56">
        <f>SUM(L35:N35)</f>
        <v>0</v>
      </c>
      <c r="P35" s="56">
        <f>SUM(P30:P34)</f>
        <v>0</v>
      </c>
      <c r="Q35" s="56">
        <f>SUM(Q30:Q34)</f>
        <v>0</v>
      </c>
      <c r="R35" s="56">
        <f>SUM(R30:R34)</f>
        <v>0</v>
      </c>
      <c r="S35" s="56">
        <f>SUM(P35:R35)</f>
        <v>0</v>
      </c>
      <c r="T35" s="56">
        <f>SUM(T30:T34)</f>
        <v>0</v>
      </c>
      <c r="U35" s="56">
        <f>SUM(U30:U34)</f>
        <v>0</v>
      </c>
      <c r="V35" s="56">
        <f>SUM(V30:V34)</f>
        <v>0</v>
      </c>
      <c r="W35" s="56">
        <f t="shared" si="17"/>
        <v>0</v>
      </c>
      <c r="X35" s="45"/>
      <c r="Y35" s="152">
        <f>SUM(Y30:Y34)</f>
        <v>447450</v>
      </c>
    </row>
    <row r="36" spans="1:25" ht="13" x14ac:dyDescent="0.3">
      <c r="A36" s="52"/>
      <c r="B36" s="52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5" x14ac:dyDescent="0.35">
      <c r="A37" s="67" t="s">
        <v>21</v>
      </c>
      <c r="B37" s="46"/>
      <c r="C37" s="45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5"/>
    </row>
    <row r="38" spans="1:25" ht="13" x14ac:dyDescent="0.3">
      <c r="A38" s="46"/>
      <c r="B38" s="46" t="s">
        <v>22</v>
      </c>
      <c r="C38" s="45"/>
      <c r="D38" s="64"/>
      <c r="E38" s="65"/>
      <c r="F38" s="65"/>
      <c r="G38" s="65"/>
      <c r="H38" s="64"/>
      <c r="I38" s="64"/>
      <c r="J38" s="64"/>
      <c r="K38" s="66">
        <f t="shared" ref="K38:K43" si="18">SUM(H38:J38)</f>
        <v>0</v>
      </c>
      <c r="L38" s="64"/>
      <c r="M38" s="64"/>
      <c r="N38" s="64"/>
      <c r="O38" s="66">
        <f t="shared" ref="O38:O43" si="19">SUM(L38:N38)</f>
        <v>0</v>
      </c>
      <c r="P38" s="64"/>
      <c r="Q38" s="64"/>
      <c r="R38" s="64"/>
      <c r="S38" s="66">
        <f t="shared" ref="S38:S43" si="20">SUM(P38:R38)</f>
        <v>0</v>
      </c>
      <c r="T38" s="64"/>
      <c r="U38" s="64"/>
      <c r="V38" s="64"/>
      <c r="W38" s="66">
        <f t="shared" ref="W38:W44" si="21">SUM(T38:V38)</f>
        <v>0</v>
      </c>
      <c r="X38" s="45"/>
      <c r="Y38" s="152">
        <f>'CA Budget Format'!C36</f>
        <v>564375</v>
      </c>
    </row>
    <row r="39" spans="1:25" ht="13" x14ac:dyDescent="0.3">
      <c r="A39" s="46"/>
      <c r="B39" s="46" t="s">
        <v>154</v>
      </c>
      <c r="C39" s="45"/>
      <c r="D39" s="107"/>
      <c r="E39" s="65"/>
      <c r="F39" s="65"/>
      <c r="G39" s="65"/>
      <c r="H39" s="107"/>
      <c r="I39" s="107"/>
      <c r="J39" s="107"/>
      <c r="K39" s="66">
        <f t="shared" si="18"/>
        <v>0</v>
      </c>
      <c r="L39" s="107"/>
      <c r="M39" s="107"/>
      <c r="N39" s="107"/>
      <c r="O39" s="66">
        <f t="shared" si="19"/>
        <v>0</v>
      </c>
      <c r="P39" s="107"/>
      <c r="Q39" s="107"/>
      <c r="R39" s="107"/>
      <c r="S39" s="66">
        <f t="shared" si="20"/>
        <v>0</v>
      </c>
      <c r="T39" s="107"/>
      <c r="U39" s="107"/>
      <c r="V39" s="107"/>
      <c r="W39" s="66">
        <f t="shared" si="21"/>
        <v>0</v>
      </c>
      <c r="X39" s="45"/>
    </row>
    <row r="40" spans="1:25" ht="13" x14ac:dyDescent="0.3">
      <c r="A40" s="46"/>
      <c r="B40" s="46" t="s">
        <v>155</v>
      </c>
      <c r="C40" s="45"/>
      <c r="D40" s="107"/>
      <c r="E40" s="65"/>
      <c r="F40" s="65"/>
      <c r="G40" s="65"/>
      <c r="H40" s="107"/>
      <c r="I40" s="107"/>
      <c r="J40" s="107"/>
      <c r="K40" s="66">
        <f t="shared" si="18"/>
        <v>0</v>
      </c>
      <c r="L40" s="107"/>
      <c r="M40" s="107"/>
      <c r="N40" s="107"/>
      <c r="O40" s="66">
        <f t="shared" si="19"/>
        <v>0</v>
      </c>
      <c r="P40" s="107"/>
      <c r="Q40" s="107"/>
      <c r="R40" s="107"/>
      <c r="S40" s="66">
        <f t="shared" si="20"/>
        <v>0</v>
      </c>
      <c r="T40" s="107"/>
      <c r="U40" s="107"/>
      <c r="V40" s="107"/>
      <c r="W40" s="66">
        <f t="shared" si="21"/>
        <v>0</v>
      </c>
      <c r="X40" s="45"/>
      <c r="Y40" s="152">
        <f t="shared" ref="Y40:Y43" si="22">SUM(K40,O40,S40,W40)</f>
        <v>0</v>
      </c>
    </row>
    <row r="41" spans="1:25" ht="13" x14ac:dyDescent="0.3">
      <c r="A41" s="46"/>
      <c r="B41" s="46" t="s">
        <v>23</v>
      </c>
      <c r="C41" s="45"/>
      <c r="D41" s="64"/>
      <c r="E41" s="65"/>
      <c r="F41" s="65"/>
      <c r="G41" s="65"/>
      <c r="H41" s="64"/>
      <c r="I41" s="64"/>
      <c r="J41" s="64"/>
      <c r="K41" s="66">
        <f t="shared" si="18"/>
        <v>0</v>
      </c>
      <c r="L41" s="64"/>
      <c r="M41" s="64"/>
      <c r="N41" s="64"/>
      <c r="O41" s="66">
        <f t="shared" si="19"/>
        <v>0</v>
      </c>
      <c r="P41" s="64"/>
      <c r="Q41" s="64"/>
      <c r="R41" s="64"/>
      <c r="S41" s="66">
        <f t="shared" si="20"/>
        <v>0</v>
      </c>
      <c r="T41" s="64"/>
      <c r="U41" s="64"/>
      <c r="V41" s="64"/>
      <c r="W41" s="66">
        <f t="shared" si="21"/>
        <v>0</v>
      </c>
      <c r="X41" s="45"/>
      <c r="Y41" s="152">
        <f>'CA Budget Format'!C37</f>
        <v>152920</v>
      </c>
    </row>
    <row r="42" spans="1:25" ht="13" x14ac:dyDescent="0.3">
      <c r="A42" s="46"/>
      <c r="B42" s="46" t="s">
        <v>24</v>
      </c>
      <c r="C42" s="45"/>
      <c r="D42" s="64"/>
      <c r="E42" s="65"/>
      <c r="F42" s="65"/>
      <c r="G42" s="65"/>
      <c r="H42" s="64"/>
      <c r="I42" s="64"/>
      <c r="J42" s="64"/>
      <c r="K42" s="66">
        <f t="shared" si="18"/>
        <v>0</v>
      </c>
      <c r="L42" s="64"/>
      <c r="M42" s="64"/>
      <c r="N42" s="64"/>
      <c r="O42" s="66">
        <f t="shared" si="19"/>
        <v>0</v>
      </c>
      <c r="P42" s="64"/>
      <c r="Q42" s="64"/>
      <c r="R42" s="64"/>
      <c r="S42" s="66">
        <f t="shared" si="20"/>
        <v>0</v>
      </c>
      <c r="T42" s="64"/>
      <c r="U42" s="64"/>
      <c r="V42" s="64"/>
      <c r="W42" s="66">
        <f t="shared" si="21"/>
        <v>0</v>
      </c>
      <c r="X42" s="45"/>
      <c r="Y42" s="152">
        <f t="shared" si="22"/>
        <v>0</v>
      </c>
    </row>
    <row r="43" spans="1:25" ht="13" x14ac:dyDescent="0.3">
      <c r="A43" s="46"/>
      <c r="B43" s="46" t="s">
        <v>156</v>
      </c>
      <c r="C43" s="45"/>
      <c r="D43" s="64"/>
      <c r="E43" s="65"/>
      <c r="F43" s="65"/>
      <c r="G43" s="65"/>
      <c r="H43" s="64"/>
      <c r="I43" s="64"/>
      <c r="J43" s="64"/>
      <c r="K43" s="66">
        <f t="shared" si="18"/>
        <v>0</v>
      </c>
      <c r="L43" s="64"/>
      <c r="M43" s="64"/>
      <c r="N43" s="64"/>
      <c r="O43" s="66">
        <f t="shared" si="19"/>
        <v>0</v>
      </c>
      <c r="P43" s="64"/>
      <c r="Q43" s="64"/>
      <c r="R43" s="64"/>
      <c r="S43" s="66">
        <f t="shared" si="20"/>
        <v>0</v>
      </c>
      <c r="T43" s="64"/>
      <c r="U43" s="64"/>
      <c r="V43" s="64"/>
      <c r="W43" s="66">
        <f t="shared" si="21"/>
        <v>0</v>
      </c>
      <c r="X43" s="45"/>
      <c r="Y43" s="153">
        <f t="shared" si="22"/>
        <v>0</v>
      </c>
    </row>
    <row r="44" spans="1:25" ht="13" x14ac:dyDescent="0.3">
      <c r="A44" s="46"/>
      <c r="B44" s="55" t="s">
        <v>25</v>
      </c>
      <c r="C44" s="45"/>
      <c r="D44" s="56">
        <f>SUM(D38:D43)</f>
        <v>0</v>
      </c>
      <c r="E44" s="57"/>
      <c r="F44" s="57"/>
      <c r="G44" s="57"/>
      <c r="H44" s="56">
        <f>SUM(H38:H43)</f>
        <v>0</v>
      </c>
      <c r="I44" s="56">
        <f>SUM(I38:I43)</f>
        <v>0</v>
      </c>
      <c r="J44" s="56">
        <f>SUM(J38:J43)</f>
        <v>0</v>
      </c>
      <c r="K44" s="56">
        <f>SUM(H44:J44)</f>
        <v>0</v>
      </c>
      <c r="L44" s="56">
        <f>SUM(L38:L43)</f>
        <v>0</v>
      </c>
      <c r="M44" s="56">
        <f>SUM(M38:M43)</f>
        <v>0</v>
      </c>
      <c r="N44" s="56">
        <f>SUM(N38:N43)</f>
        <v>0</v>
      </c>
      <c r="O44" s="56">
        <f>SUM(L44:N44)</f>
        <v>0</v>
      </c>
      <c r="P44" s="56">
        <f>SUM(P38:P43)</f>
        <v>0</v>
      </c>
      <c r="Q44" s="56">
        <f>SUM(Q38:Q43)</f>
        <v>0</v>
      </c>
      <c r="R44" s="56">
        <f>SUM(R38:R43)</f>
        <v>0</v>
      </c>
      <c r="S44" s="56">
        <f>SUM(P44:R44)</f>
        <v>0</v>
      </c>
      <c r="T44" s="56">
        <f>SUM(T38:T43)</f>
        <v>0</v>
      </c>
      <c r="U44" s="56">
        <f>SUM(U38:U43)</f>
        <v>0</v>
      </c>
      <c r="V44" s="56">
        <f>SUM(V38:V43)</f>
        <v>0</v>
      </c>
      <c r="W44" s="56">
        <f t="shared" si="21"/>
        <v>0</v>
      </c>
      <c r="X44" s="45"/>
      <c r="Y44" s="152">
        <f>SUM(Y38:Y43)</f>
        <v>717295</v>
      </c>
    </row>
    <row r="45" spans="1:25" ht="13" x14ac:dyDescent="0.3">
      <c r="A45" s="46"/>
      <c r="B45" s="52"/>
      <c r="C45" s="45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45"/>
    </row>
    <row r="46" spans="1:25" ht="13.5" x14ac:dyDescent="0.35">
      <c r="A46" s="67" t="s">
        <v>158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3">
      <c r="A47" s="46"/>
      <c r="B47" s="46" t="s">
        <v>26</v>
      </c>
      <c r="C47" s="45"/>
      <c r="D47" s="64"/>
      <c r="E47" s="65"/>
      <c r="F47" s="65"/>
      <c r="G47" s="65"/>
      <c r="H47" s="64"/>
      <c r="I47" s="64"/>
      <c r="J47" s="64"/>
      <c r="K47" s="66">
        <f t="shared" ref="K47:K59" si="23">SUM(H47:J47)</f>
        <v>0</v>
      </c>
      <c r="L47" s="64"/>
      <c r="M47" s="64"/>
      <c r="N47" s="64"/>
      <c r="O47" s="66">
        <f t="shared" ref="O47:O59" si="24">SUM(L47:N47)</f>
        <v>0</v>
      </c>
      <c r="P47" s="64"/>
      <c r="Q47" s="64"/>
      <c r="R47" s="64"/>
      <c r="S47" s="66">
        <f t="shared" ref="S47:S59" si="25">SUM(P47:R47)</f>
        <v>0</v>
      </c>
      <c r="T47" s="64"/>
      <c r="U47" s="64"/>
      <c r="V47" s="64"/>
      <c r="W47" s="66">
        <f t="shared" ref="W47:W59" si="26">SUM(T47:V47)</f>
        <v>0</v>
      </c>
      <c r="X47" s="45"/>
      <c r="Y47" s="152">
        <f>'CA Budget Format'!C30+'CA Budget Format'!C33+'CA Budget Format'!C34+'CA Budget Format'!C59</f>
        <v>37000</v>
      </c>
    </row>
    <row r="48" spans="1:25" ht="13" x14ac:dyDescent="0.3">
      <c r="A48" s="46"/>
      <c r="B48" s="46" t="s">
        <v>27</v>
      </c>
      <c r="C48" s="45"/>
      <c r="D48" s="64"/>
      <c r="E48" s="65"/>
      <c r="F48" s="65"/>
      <c r="G48" s="65"/>
      <c r="H48" s="64"/>
      <c r="I48" s="64"/>
      <c r="J48" s="64"/>
      <c r="K48" s="66">
        <f t="shared" si="23"/>
        <v>0</v>
      </c>
      <c r="L48" s="64"/>
      <c r="M48" s="64"/>
      <c r="N48" s="64"/>
      <c r="O48" s="66">
        <f t="shared" si="24"/>
        <v>0</v>
      </c>
      <c r="P48" s="64"/>
      <c r="Q48" s="64"/>
      <c r="R48" s="64"/>
      <c r="S48" s="66">
        <f t="shared" si="25"/>
        <v>0</v>
      </c>
      <c r="T48" s="64"/>
      <c r="U48" s="64"/>
      <c r="V48" s="64"/>
      <c r="W48" s="66">
        <f t="shared" si="26"/>
        <v>0</v>
      </c>
      <c r="X48" s="45"/>
      <c r="Y48" s="152">
        <f>'CA Budget Format'!C31</f>
        <v>10000</v>
      </c>
    </row>
    <row r="49" spans="1:25" ht="13" x14ac:dyDescent="0.3">
      <c r="A49" s="46"/>
      <c r="B49" s="46" t="s">
        <v>28</v>
      </c>
      <c r="C49" s="45"/>
      <c r="D49" s="64"/>
      <c r="E49" s="65"/>
      <c r="F49" s="65"/>
      <c r="G49" s="65"/>
      <c r="H49" s="64"/>
      <c r="I49" s="64"/>
      <c r="J49" s="64"/>
      <c r="K49" s="66">
        <f t="shared" si="23"/>
        <v>0</v>
      </c>
      <c r="L49" s="64"/>
      <c r="M49" s="64"/>
      <c r="N49" s="64"/>
      <c r="O49" s="66">
        <f t="shared" si="24"/>
        <v>0</v>
      </c>
      <c r="P49" s="64"/>
      <c r="Q49" s="64"/>
      <c r="R49" s="64"/>
      <c r="S49" s="66">
        <f t="shared" si="25"/>
        <v>0</v>
      </c>
      <c r="T49" s="64"/>
      <c r="U49" s="64"/>
      <c r="V49" s="64"/>
      <c r="W49" s="66">
        <f t="shared" si="26"/>
        <v>0</v>
      </c>
      <c r="X49" s="45"/>
      <c r="Y49" s="152">
        <f>'CA Budget Format'!C38</f>
        <v>35000</v>
      </c>
    </row>
    <row r="50" spans="1:25" ht="13" x14ac:dyDescent="0.3">
      <c r="A50" s="46"/>
      <c r="B50" s="46" t="s">
        <v>29</v>
      </c>
      <c r="C50" s="45"/>
      <c r="D50" s="64"/>
      <c r="E50" s="65"/>
      <c r="F50" s="65"/>
      <c r="G50" s="65"/>
      <c r="H50" s="64"/>
      <c r="I50" s="64"/>
      <c r="J50" s="64"/>
      <c r="K50" s="66">
        <f t="shared" si="23"/>
        <v>0</v>
      </c>
      <c r="L50" s="64"/>
      <c r="M50" s="64"/>
      <c r="N50" s="64"/>
      <c r="O50" s="66">
        <f t="shared" si="24"/>
        <v>0</v>
      </c>
      <c r="P50" s="64"/>
      <c r="Q50" s="64"/>
      <c r="R50" s="64"/>
      <c r="S50" s="66">
        <f t="shared" si="25"/>
        <v>0</v>
      </c>
      <c r="T50" s="64"/>
      <c r="U50" s="64"/>
      <c r="V50" s="64"/>
      <c r="W50" s="66">
        <f t="shared" si="26"/>
        <v>0</v>
      </c>
      <c r="X50" s="45"/>
      <c r="Y50" s="152">
        <f>'CA Budget Format'!C32</f>
        <v>90000</v>
      </c>
    </row>
    <row r="51" spans="1:25" ht="13" x14ac:dyDescent="0.3">
      <c r="A51" s="46"/>
      <c r="B51" s="46" t="s">
        <v>30</v>
      </c>
      <c r="C51" s="45"/>
      <c r="D51" s="107"/>
      <c r="E51" s="65"/>
      <c r="F51" s="65"/>
      <c r="G51" s="65"/>
      <c r="H51" s="107"/>
      <c r="I51" s="107"/>
      <c r="J51" s="107"/>
      <c r="K51" s="66">
        <f t="shared" si="23"/>
        <v>0</v>
      </c>
      <c r="L51" s="107"/>
      <c r="M51" s="107"/>
      <c r="N51" s="107"/>
      <c r="O51" s="66">
        <f t="shared" si="24"/>
        <v>0</v>
      </c>
      <c r="P51" s="107"/>
      <c r="Q51" s="107"/>
      <c r="R51" s="107"/>
      <c r="S51" s="66">
        <f t="shared" si="25"/>
        <v>0</v>
      </c>
      <c r="T51" s="107"/>
      <c r="U51" s="107"/>
      <c r="V51" s="107"/>
      <c r="W51" s="66"/>
      <c r="X51" s="45"/>
      <c r="Y51" s="152">
        <f>'CA Budget Format'!C26</f>
        <v>30000</v>
      </c>
    </row>
    <row r="52" spans="1:25" ht="13" x14ac:dyDescent="0.3">
      <c r="A52" s="46"/>
      <c r="B52" s="46" t="s">
        <v>31</v>
      </c>
      <c r="C52" s="45"/>
      <c r="D52" s="107"/>
      <c r="E52" s="65"/>
      <c r="F52" s="65"/>
      <c r="G52" s="65"/>
      <c r="H52" s="107"/>
      <c r="I52" s="107"/>
      <c r="J52" s="107"/>
      <c r="K52" s="66">
        <f t="shared" si="23"/>
        <v>0</v>
      </c>
      <c r="L52" s="107"/>
      <c r="M52" s="107"/>
      <c r="N52" s="107"/>
      <c r="O52" s="66">
        <f t="shared" si="24"/>
        <v>0</v>
      </c>
      <c r="P52" s="107"/>
      <c r="Q52" s="107"/>
      <c r="R52" s="107"/>
      <c r="S52" s="66">
        <f t="shared" si="25"/>
        <v>0</v>
      </c>
      <c r="T52" s="107"/>
      <c r="U52" s="107"/>
      <c r="V52" s="107"/>
      <c r="W52" s="66"/>
      <c r="X52" s="45"/>
      <c r="Y52" s="152">
        <f>'CA Budget Format'!C60</f>
        <v>17000</v>
      </c>
    </row>
    <row r="53" spans="1:25" ht="13" x14ac:dyDescent="0.3">
      <c r="A53" s="46"/>
      <c r="B53" s="46" t="s">
        <v>159</v>
      </c>
      <c r="C53" s="45"/>
      <c r="D53" s="107"/>
      <c r="E53" s="65"/>
      <c r="F53" s="65"/>
      <c r="G53" s="65"/>
      <c r="H53" s="107"/>
      <c r="I53" s="107"/>
      <c r="J53" s="107"/>
      <c r="K53" s="66">
        <f t="shared" si="23"/>
        <v>0</v>
      </c>
      <c r="L53" s="107"/>
      <c r="M53" s="107"/>
      <c r="N53" s="107"/>
      <c r="O53" s="66">
        <f t="shared" si="24"/>
        <v>0</v>
      </c>
      <c r="P53" s="107"/>
      <c r="Q53" s="107"/>
      <c r="R53" s="107"/>
      <c r="S53" s="66">
        <f t="shared" si="25"/>
        <v>0</v>
      </c>
      <c r="T53" s="107"/>
      <c r="U53" s="107"/>
      <c r="V53" s="107"/>
      <c r="W53" s="66"/>
      <c r="X53" s="45"/>
      <c r="Y53" s="152">
        <f>'CA Budget Format'!C42</f>
        <v>25000</v>
      </c>
    </row>
    <row r="54" spans="1:25" ht="13" x14ac:dyDescent="0.3">
      <c r="A54" s="46"/>
      <c r="B54" s="46" t="s">
        <v>160</v>
      </c>
      <c r="C54" s="45"/>
      <c r="D54" s="107"/>
      <c r="E54" s="65"/>
      <c r="F54" s="65"/>
      <c r="G54" s="65"/>
      <c r="H54" s="107"/>
      <c r="I54" s="107"/>
      <c r="J54" s="107"/>
      <c r="K54" s="66">
        <f t="shared" si="23"/>
        <v>0</v>
      </c>
      <c r="L54" s="107"/>
      <c r="M54" s="107"/>
      <c r="N54" s="107"/>
      <c r="O54" s="66">
        <f t="shared" si="24"/>
        <v>0</v>
      </c>
      <c r="P54" s="107"/>
      <c r="Q54" s="107"/>
      <c r="R54" s="107"/>
      <c r="S54" s="66">
        <f t="shared" si="25"/>
        <v>0</v>
      </c>
      <c r="T54" s="107"/>
      <c r="U54" s="107"/>
      <c r="V54" s="107"/>
      <c r="W54" s="66"/>
      <c r="X54" s="45"/>
      <c r="Y54" s="152">
        <f>'CA Budget Format'!C28</f>
        <v>40000</v>
      </c>
    </row>
    <row r="55" spans="1:25" ht="13" x14ac:dyDescent="0.3">
      <c r="A55" s="46"/>
      <c r="B55" s="46" t="s">
        <v>33</v>
      </c>
      <c r="C55" s="45"/>
      <c r="D55" s="107"/>
      <c r="E55" s="65"/>
      <c r="F55" s="65"/>
      <c r="G55" s="65"/>
      <c r="H55" s="107"/>
      <c r="I55" s="107"/>
      <c r="J55" s="107"/>
      <c r="K55" s="66">
        <f t="shared" si="23"/>
        <v>0</v>
      </c>
      <c r="L55" s="107"/>
      <c r="M55" s="107"/>
      <c r="N55" s="107"/>
      <c r="O55" s="66">
        <f t="shared" si="24"/>
        <v>0</v>
      </c>
      <c r="P55" s="107"/>
      <c r="Q55" s="107"/>
      <c r="R55" s="107"/>
      <c r="S55" s="66">
        <f t="shared" si="25"/>
        <v>0</v>
      </c>
      <c r="T55" s="107"/>
      <c r="U55" s="107"/>
      <c r="V55" s="107"/>
      <c r="W55" s="66"/>
      <c r="X55" s="45"/>
      <c r="Y55" s="152">
        <f>'CA Budget Format'!C29</f>
        <v>243000</v>
      </c>
    </row>
    <row r="56" spans="1:25" ht="13" x14ac:dyDescent="0.3">
      <c r="A56" s="46"/>
      <c r="B56" s="46" t="s">
        <v>161</v>
      </c>
      <c r="C56" s="45"/>
      <c r="D56" s="107"/>
      <c r="E56" s="65"/>
      <c r="F56" s="65"/>
      <c r="G56" s="65"/>
      <c r="H56" s="107"/>
      <c r="I56" s="107"/>
      <c r="J56" s="107"/>
      <c r="K56" s="66">
        <f t="shared" si="23"/>
        <v>0</v>
      </c>
      <c r="L56" s="107"/>
      <c r="M56" s="107"/>
      <c r="N56" s="107"/>
      <c r="O56" s="66">
        <f t="shared" si="24"/>
        <v>0</v>
      </c>
      <c r="P56" s="107"/>
      <c r="Q56" s="107"/>
      <c r="R56" s="107"/>
      <c r="S56" s="66">
        <f t="shared" si="25"/>
        <v>0</v>
      </c>
      <c r="T56" s="107"/>
      <c r="U56" s="107"/>
      <c r="V56" s="107"/>
      <c r="W56" s="66"/>
      <c r="X56" s="45"/>
      <c r="Y56" s="152"/>
    </row>
    <row r="57" spans="1:25" ht="13" x14ac:dyDescent="0.3">
      <c r="A57" s="46"/>
      <c r="B57" s="46" t="s">
        <v>162</v>
      </c>
      <c r="C57" s="45"/>
      <c r="D57" s="64"/>
      <c r="E57" s="65"/>
      <c r="F57" s="65"/>
      <c r="G57" s="65"/>
      <c r="H57" s="64"/>
      <c r="I57" s="64"/>
      <c r="J57" s="64"/>
      <c r="K57" s="66">
        <f t="shared" si="23"/>
        <v>0</v>
      </c>
      <c r="L57" s="64"/>
      <c r="M57" s="64"/>
      <c r="N57" s="64"/>
      <c r="O57" s="66">
        <f t="shared" si="24"/>
        <v>0</v>
      </c>
      <c r="P57" s="64"/>
      <c r="Q57" s="64"/>
      <c r="R57" s="64"/>
      <c r="S57" s="66">
        <f t="shared" si="25"/>
        <v>0</v>
      </c>
      <c r="T57" s="64"/>
      <c r="U57" s="64"/>
      <c r="V57" s="64"/>
      <c r="W57" s="66">
        <f t="shared" si="26"/>
        <v>0</v>
      </c>
      <c r="X57" s="45"/>
      <c r="Y57" s="152">
        <f>'CA Budget Format'!C25</f>
        <v>90000</v>
      </c>
    </row>
    <row r="58" spans="1:25" ht="13" x14ac:dyDescent="0.3">
      <c r="A58" s="46"/>
      <c r="B58" s="46" t="s">
        <v>34</v>
      </c>
      <c r="C58" s="45"/>
      <c r="D58" s="64"/>
      <c r="E58" s="65"/>
      <c r="F58" s="65"/>
      <c r="G58" s="65"/>
      <c r="H58" s="64"/>
      <c r="I58" s="64"/>
      <c r="J58" s="64"/>
      <c r="K58" s="66">
        <f t="shared" si="23"/>
        <v>0</v>
      </c>
      <c r="L58" s="64"/>
      <c r="M58" s="64"/>
      <c r="N58" s="64"/>
      <c r="O58" s="66">
        <f t="shared" si="24"/>
        <v>0</v>
      </c>
      <c r="P58" s="64"/>
      <c r="Q58" s="64"/>
      <c r="R58" s="64"/>
      <c r="S58" s="66">
        <f t="shared" si="25"/>
        <v>0</v>
      </c>
      <c r="T58" s="64"/>
      <c r="U58" s="64"/>
      <c r="V58" s="64"/>
      <c r="W58" s="66">
        <f t="shared" si="26"/>
        <v>0</v>
      </c>
      <c r="X58" s="45"/>
      <c r="Y58" s="153">
        <f>'CA Budget Format'!C35+'CA Budget Format'!C40+'CA Budget Format'!C62+'CA Budget Format'!C44</f>
        <v>85000</v>
      </c>
    </row>
    <row r="59" spans="1:25" ht="13" x14ac:dyDescent="0.3">
      <c r="A59" s="46"/>
      <c r="B59" s="55" t="s">
        <v>35</v>
      </c>
      <c r="C59" s="45"/>
      <c r="D59" s="56">
        <f>SUM(D47:D58)</f>
        <v>0</v>
      </c>
      <c r="E59" s="57"/>
      <c r="F59" s="57"/>
      <c r="G59" s="57"/>
      <c r="H59" s="56">
        <f>SUM(H47:H58)</f>
        <v>0</v>
      </c>
      <c r="I59" s="56">
        <f>SUM(I47:I58)</f>
        <v>0</v>
      </c>
      <c r="J59" s="56">
        <f>SUM(J47:J58)</f>
        <v>0</v>
      </c>
      <c r="K59" s="56">
        <f t="shared" si="23"/>
        <v>0</v>
      </c>
      <c r="L59" s="56">
        <f>SUM(L47:L58)</f>
        <v>0</v>
      </c>
      <c r="M59" s="56">
        <f>SUM(M47:M58)</f>
        <v>0</v>
      </c>
      <c r="N59" s="56">
        <f>SUM(N47:N58)</f>
        <v>0</v>
      </c>
      <c r="O59" s="56">
        <f t="shared" si="24"/>
        <v>0</v>
      </c>
      <c r="P59" s="56">
        <f>SUM(P47:P58)</f>
        <v>0</v>
      </c>
      <c r="Q59" s="56">
        <f>SUM(Q47:Q58)</f>
        <v>0</v>
      </c>
      <c r="R59" s="56">
        <f>SUM(R47:R58)</f>
        <v>0</v>
      </c>
      <c r="S59" s="56">
        <f t="shared" si="25"/>
        <v>0</v>
      </c>
      <c r="T59" s="56">
        <f>SUM(T47:T58)</f>
        <v>0</v>
      </c>
      <c r="U59" s="56">
        <f>SUM(U47:U58)</f>
        <v>0</v>
      </c>
      <c r="V59" s="56">
        <f>SUM(V47:V58)</f>
        <v>0</v>
      </c>
      <c r="W59" s="56">
        <f t="shared" si="26"/>
        <v>0</v>
      </c>
      <c r="X59" s="45"/>
      <c r="Y59" s="152">
        <f>SUM(Y47:Y58)</f>
        <v>702000</v>
      </c>
    </row>
    <row r="60" spans="1:25" ht="13" x14ac:dyDescent="0.3">
      <c r="A60" s="46"/>
      <c r="B60" s="52"/>
      <c r="C60" s="45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45"/>
    </row>
    <row r="61" spans="1:25" ht="13" x14ac:dyDescent="0.3">
      <c r="A61" s="46"/>
      <c r="B61" s="55" t="s">
        <v>163</v>
      </c>
      <c r="C61" s="45"/>
      <c r="D61" s="56">
        <f>D59+D44+D35+D27</f>
        <v>0</v>
      </c>
      <c r="E61" s="57"/>
      <c r="F61" s="57"/>
      <c r="G61" s="57"/>
      <c r="H61" s="56">
        <f t="shared" ref="H61:W61" si="27">H59+H44+H35+H27</f>
        <v>0</v>
      </c>
      <c r="I61" s="56">
        <f t="shared" si="27"/>
        <v>0</v>
      </c>
      <c r="J61" s="56">
        <f t="shared" si="27"/>
        <v>0</v>
      </c>
      <c r="K61" s="56">
        <f t="shared" si="27"/>
        <v>0</v>
      </c>
      <c r="L61" s="56">
        <f t="shared" si="27"/>
        <v>0</v>
      </c>
      <c r="M61" s="56">
        <f t="shared" si="27"/>
        <v>0</v>
      </c>
      <c r="N61" s="56">
        <f t="shared" si="27"/>
        <v>0</v>
      </c>
      <c r="O61" s="56">
        <f t="shared" si="27"/>
        <v>0</v>
      </c>
      <c r="P61" s="56">
        <f t="shared" si="27"/>
        <v>0</v>
      </c>
      <c r="Q61" s="56">
        <f t="shared" si="27"/>
        <v>0</v>
      </c>
      <c r="R61" s="56">
        <f t="shared" si="27"/>
        <v>0</v>
      </c>
      <c r="S61" s="56">
        <f t="shared" si="27"/>
        <v>0</v>
      </c>
      <c r="T61" s="56">
        <f t="shared" si="27"/>
        <v>0</v>
      </c>
      <c r="U61" s="56">
        <f t="shared" si="27"/>
        <v>0</v>
      </c>
      <c r="V61" s="56">
        <f t="shared" si="27"/>
        <v>0</v>
      </c>
      <c r="W61" s="68">
        <f t="shared" si="27"/>
        <v>0</v>
      </c>
      <c r="X61" s="45"/>
      <c r="Y61" s="153">
        <f>Y59+Y44+Y35+Y27</f>
        <v>3716636.946</v>
      </c>
    </row>
    <row r="62" spans="1:25" ht="12.75" customHeight="1" x14ac:dyDescent="0.3">
      <c r="A62" s="58" t="s">
        <v>164</v>
      </c>
      <c r="B62" s="55"/>
      <c r="C62" s="45"/>
      <c r="D62" s="56">
        <f>D16-D61</f>
        <v>0</v>
      </c>
      <c r="E62" s="57"/>
      <c r="F62" s="57"/>
      <c r="G62" s="57"/>
      <c r="H62" s="56">
        <f t="shared" ref="H62:W62" si="28">H16-H61</f>
        <v>0</v>
      </c>
      <c r="I62" s="56">
        <f t="shared" si="28"/>
        <v>0</v>
      </c>
      <c r="J62" s="56">
        <f t="shared" si="28"/>
        <v>0</v>
      </c>
      <c r="K62" s="56">
        <f t="shared" si="28"/>
        <v>0</v>
      </c>
      <c r="L62" s="56">
        <f t="shared" si="28"/>
        <v>0</v>
      </c>
      <c r="M62" s="56">
        <f t="shared" si="28"/>
        <v>0</v>
      </c>
      <c r="N62" s="56">
        <f t="shared" si="28"/>
        <v>0</v>
      </c>
      <c r="O62" s="56">
        <f t="shared" si="28"/>
        <v>0</v>
      </c>
      <c r="P62" s="56">
        <f t="shared" si="28"/>
        <v>0</v>
      </c>
      <c r="Q62" s="56">
        <f t="shared" si="28"/>
        <v>0</v>
      </c>
      <c r="R62" s="56">
        <f t="shared" si="28"/>
        <v>0</v>
      </c>
      <c r="S62" s="56">
        <f t="shared" si="28"/>
        <v>0</v>
      </c>
      <c r="T62" s="56">
        <f t="shared" si="28"/>
        <v>0</v>
      </c>
      <c r="U62" s="56">
        <f t="shared" si="28"/>
        <v>0</v>
      </c>
      <c r="V62" s="56">
        <f t="shared" si="28"/>
        <v>0</v>
      </c>
      <c r="W62" s="56">
        <f t="shared" si="28"/>
        <v>0</v>
      </c>
      <c r="X62" s="45"/>
      <c r="Y62" s="157">
        <f>Y16/Y61</f>
        <v>1.0172705364910828</v>
      </c>
    </row>
    <row r="63" spans="1:25" ht="12.75" customHeight="1" x14ac:dyDescent="0.3">
      <c r="A63" s="58"/>
      <c r="B63" s="52"/>
      <c r="C63" s="45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45"/>
    </row>
    <row r="64" spans="1:25" ht="13" x14ac:dyDescent="0.3">
      <c r="A64" s="58" t="s">
        <v>36</v>
      </c>
      <c r="B64" s="55"/>
      <c r="C64" s="45"/>
      <c r="D64" s="102">
        <f>D62</f>
        <v>0</v>
      </c>
      <c r="E64" s="103"/>
      <c r="F64" s="103"/>
      <c r="G64" s="103"/>
      <c r="H64" s="102">
        <f>H62</f>
        <v>0</v>
      </c>
      <c r="I64" s="102">
        <f t="shared" ref="I64:W64" si="29">I62</f>
        <v>0</v>
      </c>
      <c r="J64" s="102">
        <f t="shared" si="29"/>
        <v>0</v>
      </c>
      <c r="K64" s="102">
        <f t="shared" si="29"/>
        <v>0</v>
      </c>
      <c r="L64" s="102">
        <f t="shared" si="29"/>
        <v>0</v>
      </c>
      <c r="M64" s="102">
        <f t="shared" si="29"/>
        <v>0</v>
      </c>
      <c r="N64" s="102">
        <f t="shared" si="29"/>
        <v>0</v>
      </c>
      <c r="O64" s="102">
        <f t="shared" si="29"/>
        <v>0</v>
      </c>
      <c r="P64" s="102">
        <f t="shared" si="29"/>
        <v>0</v>
      </c>
      <c r="Q64" s="102">
        <f t="shared" si="29"/>
        <v>0</v>
      </c>
      <c r="R64" s="102">
        <f t="shared" si="29"/>
        <v>0</v>
      </c>
      <c r="S64" s="102">
        <f t="shared" si="29"/>
        <v>0</v>
      </c>
      <c r="T64" s="102">
        <f t="shared" si="29"/>
        <v>0</v>
      </c>
      <c r="U64" s="102">
        <f t="shared" si="29"/>
        <v>0</v>
      </c>
      <c r="V64" s="102">
        <f t="shared" si="29"/>
        <v>0</v>
      </c>
      <c r="W64" s="102">
        <f t="shared" si="29"/>
        <v>0</v>
      </c>
      <c r="X64" s="104"/>
      <c r="Y64" s="158">
        <f>Y16-Y61</f>
        <v>64188.31399999978</v>
      </c>
    </row>
  </sheetData>
  <pageMargins left="0.75" right="0.35" top="0.5" bottom="0.5" header="0.5" footer="0.5"/>
  <pageSetup scale="86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92"/>
  <sheetViews>
    <sheetView topLeftCell="A49" workbookViewId="0">
      <selection activeCell="G57" sqref="G57"/>
    </sheetView>
  </sheetViews>
  <sheetFormatPr defaultRowHeight="14.5" x14ac:dyDescent="0.35"/>
  <cols>
    <col min="1" max="1" width="45.90625" bestFit="1" customWidth="1"/>
    <col min="2" max="2" width="14.54296875" hidden="1" customWidth="1"/>
    <col min="3" max="3" width="11.1796875" bestFit="1" customWidth="1"/>
    <col min="5" max="5" width="9.54296875" bestFit="1" customWidth="1"/>
  </cols>
  <sheetData>
    <row r="1" spans="1:3" x14ac:dyDescent="0.35">
      <c r="A1" s="115" t="s">
        <v>182</v>
      </c>
      <c r="B1" s="116"/>
      <c r="C1" s="116"/>
    </row>
    <row r="2" spans="1:3" x14ac:dyDescent="0.35">
      <c r="A2" s="117" t="s">
        <v>275</v>
      </c>
      <c r="B2" s="116"/>
      <c r="C2" s="116"/>
    </row>
    <row r="3" spans="1:3" x14ac:dyDescent="0.35">
      <c r="A3" s="116"/>
      <c r="B3" s="118" t="s">
        <v>183</v>
      </c>
      <c r="C3" s="118" t="s">
        <v>184</v>
      </c>
    </row>
    <row r="4" spans="1:3" x14ac:dyDescent="0.35">
      <c r="A4" s="119" t="s">
        <v>185</v>
      </c>
      <c r="B4" s="116"/>
      <c r="C4" s="116"/>
    </row>
    <row r="5" spans="1:3" x14ac:dyDescent="0.35">
      <c r="A5" s="116" t="s">
        <v>265</v>
      </c>
      <c r="B5" s="120">
        <v>15000</v>
      </c>
      <c r="C5" s="120">
        <v>20000</v>
      </c>
    </row>
    <row r="6" spans="1:3" x14ac:dyDescent="0.35">
      <c r="A6" s="116" t="s">
        <v>266</v>
      </c>
      <c r="B6" s="120">
        <v>2916120</v>
      </c>
      <c r="C6" s="120">
        <v>2609160</v>
      </c>
    </row>
    <row r="7" spans="1:3" x14ac:dyDescent="0.35">
      <c r="A7" s="116" t="s">
        <v>267</v>
      </c>
      <c r="B7" s="120">
        <v>108266.42000000001</v>
      </c>
      <c r="C7" s="120">
        <v>304185.26</v>
      </c>
    </row>
    <row r="8" spans="1:3" x14ac:dyDescent="0.35">
      <c r="A8" s="116" t="s">
        <v>268</v>
      </c>
      <c r="B8" s="120">
        <v>177548</v>
      </c>
      <c r="C8" s="120">
        <v>182770</v>
      </c>
    </row>
    <row r="9" spans="1:3" x14ac:dyDescent="0.35">
      <c r="A9" s="116" t="s">
        <v>269</v>
      </c>
      <c r="B9" s="120">
        <v>619970</v>
      </c>
      <c r="C9" s="120">
        <v>554710</v>
      </c>
    </row>
    <row r="10" spans="1:3" x14ac:dyDescent="0.35">
      <c r="A10" s="116" t="s">
        <v>270</v>
      </c>
      <c r="B10" s="120">
        <v>0</v>
      </c>
      <c r="C10" s="120"/>
    </row>
    <row r="11" spans="1:3" x14ac:dyDescent="0.35">
      <c r="A11" s="116" t="s">
        <v>271</v>
      </c>
      <c r="B11" s="120">
        <v>0</v>
      </c>
      <c r="C11" s="120"/>
    </row>
    <row r="12" spans="1:3" x14ac:dyDescent="0.35">
      <c r="A12" s="116" t="s">
        <v>272</v>
      </c>
      <c r="B12" s="120">
        <v>0</v>
      </c>
      <c r="C12" s="120"/>
    </row>
    <row r="13" spans="1:3" x14ac:dyDescent="0.35">
      <c r="A13" s="117" t="s">
        <v>186</v>
      </c>
      <c r="B13" s="120">
        <v>200000</v>
      </c>
      <c r="C13" s="120">
        <v>103000</v>
      </c>
    </row>
    <row r="14" spans="1:3" x14ac:dyDescent="0.35">
      <c r="A14" s="116" t="s">
        <v>187</v>
      </c>
      <c r="B14" s="120">
        <v>32000</v>
      </c>
      <c r="C14" s="121"/>
    </row>
    <row r="15" spans="1:3" x14ac:dyDescent="0.35">
      <c r="A15" s="116" t="s">
        <v>273</v>
      </c>
      <c r="B15" s="120">
        <v>5000</v>
      </c>
      <c r="C15" s="120">
        <v>7000</v>
      </c>
    </row>
    <row r="16" spans="1:3" x14ac:dyDescent="0.35">
      <c r="A16" s="116" t="s">
        <v>274</v>
      </c>
      <c r="B16" s="120"/>
      <c r="C16" s="120"/>
    </row>
    <row r="17" spans="1:5" x14ac:dyDescent="0.35">
      <c r="A17" s="122" t="s">
        <v>188</v>
      </c>
      <c r="B17" s="123">
        <v>4073904.42</v>
      </c>
      <c r="C17" s="123">
        <v>3780825.26</v>
      </c>
    </row>
    <row r="18" spans="1:5" x14ac:dyDescent="0.35">
      <c r="A18" s="116"/>
      <c r="B18" s="116"/>
      <c r="C18" s="124"/>
    </row>
    <row r="19" spans="1:5" x14ac:dyDescent="0.35">
      <c r="A19" s="119" t="s">
        <v>189</v>
      </c>
      <c r="B19" s="116"/>
      <c r="C19" s="116"/>
    </row>
    <row r="20" spans="1:5" x14ac:dyDescent="0.35">
      <c r="A20" s="122"/>
      <c r="B20" s="125"/>
      <c r="C20" s="120"/>
    </row>
    <row r="21" spans="1:5" x14ac:dyDescent="0.35">
      <c r="A21" s="116" t="s">
        <v>190</v>
      </c>
      <c r="B21" s="120">
        <v>1530573</v>
      </c>
      <c r="C21" s="120">
        <v>1558186.04</v>
      </c>
      <c r="E21" s="149">
        <f>SUM(C22:C24)</f>
        <v>291705.90599999996</v>
      </c>
    </row>
    <row r="22" spans="1:5" x14ac:dyDescent="0.35">
      <c r="A22" s="116" t="s">
        <v>191</v>
      </c>
      <c r="B22" s="120">
        <v>229586</v>
      </c>
      <c r="C22" s="120">
        <v>233727.90599999999</v>
      </c>
    </row>
    <row r="23" spans="1:5" x14ac:dyDescent="0.35">
      <c r="A23" s="117" t="s">
        <v>192</v>
      </c>
      <c r="B23" s="120">
        <v>35000</v>
      </c>
      <c r="C23" s="120">
        <v>33600</v>
      </c>
    </row>
    <row r="24" spans="1:5" x14ac:dyDescent="0.35">
      <c r="A24" s="116" t="s">
        <v>193</v>
      </c>
      <c r="B24" s="120">
        <v>24378</v>
      </c>
      <c r="C24" s="120">
        <v>24378</v>
      </c>
    </row>
    <row r="25" spans="1:5" x14ac:dyDescent="0.35">
      <c r="A25" s="116" t="s">
        <v>194</v>
      </c>
      <c r="B25" s="120">
        <v>40000</v>
      </c>
      <c r="C25" s="126">
        <v>90000</v>
      </c>
    </row>
    <row r="26" spans="1:5" x14ac:dyDescent="0.35">
      <c r="A26" s="116" t="s">
        <v>30</v>
      </c>
      <c r="B26" s="121">
        <v>10000</v>
      </c>
      <c r="C26" s="121">
        <v>30000</v>
      </c>
    </row>
    <row r="27" spans="1:5" x14ac:dyDescent="0.35">
      <c r="A27" s="116" t="s">
        <v>195</v>
      </c>
      <c r="B27" s="120">
        <v>40000</v>
      </c>
      <c r="C27" s="126">
        <v>55000</v>
      </c>
    </row>
    <row r="28" spans="1:5" x14ac:dyDescent="0.35">
      <c r="A28" s="116" t="s">
        <v>196</v>
      </c>
      <c r="B28" s="120">
        <v>36102</v>
      </c>
      <c r="C28" s="120">
        <v>40000</v>
      </c>
    </row>
    <row r="29" spans="1:5" x14ac:dyDescent="0.35">
      <c r="A29" s="116" t="s">
        <v>197</v>
      </c>
      <c r="B29" s="120">
        <v>360724</v>
      </c>
      <c r="C29" s="120">
        <v>243000</v>
      </c>
    </row>
    <row r="30" spans="1:5" x14ac:dyDescent="0.35">
      <c r="A30" s="116" t="s">
        <v>198</v>
      </c>
      <c r="B30" s="120">
        <v>12000</v>
      </c>
      <c r="C30" s="126">
        <v>20000</v>
      </c>
    </row>
    <row r="31" spans="1:5" x14ac:dyDescent="0.35">
      <c r="A31" s="116" t="s">
        <v>199</v>
      </c>
      <c r="B31" s="120">
        <v>15000</v>
      </c>
      <c r="C31" s="126">
        <v>10000</v>
      </c>
    </row>
    <row r="32" spans="1:5" x14ac:dyDescent="0.35">
      <c r="A32" s="116" t="s">
        <v>200</v>
      </c>
      <c r="B32" s="120">
        <v>22000</v>
      </c>
      <c r="C32" s="120">
        <v>90000</v>
      </c>
    </row>
    <row r="33" spans="1:3" x14ac:dyDescent="0.35">
      <c r="A33" s="116" t="s">
        <v>201</v>
      </c>
      <c r="B33" s="120">
        <v>10000</v>
      </c>
      <c r="C33" s="120">
        <v>10000</v>
      </c>
    </row>
    <row r="34" spans="1:3" x14ac:dyDescent="0.35">
      <c r="A34" s="116" t="s">
        <v>202</v>
      </c>
      <c r="B34" s="120">
        <v>2000</v>
      </c>
      <c r="C34" s="120">
        <v>2000</v>
      </c>
    </row>
    <row r="35" spans="1:3" x14ac:dyDescent="0.35">
      <c r="A35" s="116" t="s">
        <v>203</v>
      </c>
      <c r="B35" s="120">
        <v>25000</v>
      </c>
      <c r="C35" s="126">
        <v>38000</v>
      </c>
    </row>
    <row r="36" spans="1:3" x14ac:dyDescent="0.35">
      <c r="A36" s="116" t="s">
        <v>204</v>
      </c>
      <c r="B36" s="120">
        <v>595460</v>
      </c>
      <c r="C36" s="120">
        <v>564375</v>
      </c>
    </row>
    <row r="37" spans="1:3" x14ac:dyDescent="0.35">
      <c r="A37" s="116" t="s">
        <v>205</v>
      </c>
      <c r="B37" s="120"/>
      <c r="C37" s="120">
        <v>152920</v>
      </c>
    </row>
    <row r="38" spans="1:3" x14ac:dyDescent="0.35">
      <c r="A38" s="116" t="s">
        <v>206</v>
      </c>
      <c r="B38" s="120">
        <v>20000</v>
      </c>
      <c r="C38" s="126">
        <v>35000</v>
      </c>
    </row>
    <row r="39" spans="1:3" x14ac:dyDescent="0.35">
      <c r="A39" s="117" t="s">
        <v>207</v>
      </c>
      <c r="B39" s="120">
        <v>55000</v>
      </c>
      <c r="C39" s="120">
        <v>59000</v>
      </c>
    </row>
    <row r="40" spans="1:3" x14ac:dyDescent="0.35">
      <c r="A40" s="117" t="s">
        <v>208</v>
      </c>
      <c r="B40" s="120"/>
      <c r="C40" s="120">
        <v>10000</v>
      </c>
    </row>
    <row r="41" spans="1:3" x14ac:dyDescent="0.35">
      <c r="A41" s="117" t="s">
        <v>209</v>
      </c>
      <c r="B41" s="120"/>
      <c r="C41" s="126"/>
    </row>
    <row r="42" spans="1:3" x14ac:dyDescent="0.35">
      <c r="A42" s="117" t="s">
        <v>210</v>
      </c>
      <c r="B42" s="120">
        <v>40000</v>
      </c>
      <c r="C42" s="126">
        <v>25000</v>
      </c>
    </row>
    <row r="43" spans="1:3" x14ac:dyDescent="0.35">
      <c r="A43" s="117" t="s">
        <v>211</v>
      </c>
      <c r="B43" s="120">
        <v>10000</v>
      </c>
      <c r="C43" s="120">
        <v>8000</v>
      </c>
    </row>
    <row r="44" spans="1:3" x14ac:dyDescent="0.35">
      <c r="A44" s="117" t="s">
        <v>212</v>
      </c>
      <c r="B44" s="120">
        <v>10000</v>
      </c>
      <c r="C44" s="120">
        <v>12000</v>
      </c>
    </row>
    <row r="45" spans="1:3" x14ac:dyDescent="0.35">
      <c r="A45" s="117" t="s">
        <v>213</v>
      </c>
      <c r="B45" s="120">
        <v>10000</v>
      </c>
      <c r="C45" s="120">
        <v>7000</v>
      </c>
    </row>
    <row r="46" spans="1:3" x14ac:dyDescent="0.35">
      <c r="A46" s="117" t="s">
        <v>214</v>
      </c>
      <c r="B46" s="120"/>
      <c r="C46" s="120">
        <v>5000</v>
      </c>
    </row>
    <row r="47" spans="1:3" x14ac:dyDescent="0.35">
      <c r="A47" s="117" t="s">
        <v>215</v>
      </c>
      <c r="B47" s="120"/>
      <c r="C47" s="120"/>
    </row>
    <row r="48" spans="1:3" x14ac:dyDescent="0.35">
      <c r="A48" s="117" t="s">
        <v>216</v>
      </c>
      <c r="B48" s="120">
        <v>21000</v>
      </c>
      <c r="C48" s="120">
        <v>18000</v>
      </c>
    </row>
    <row r="49" spans="1:3" x14ac:dyDescent="0.35">
      <c r="A49" s="117" t="s">
        <v>217</v>
      </c>
      <c r="B49" s="120">
        <v>20500</v>
      </c>
      <c r="C49" s="120">
        <v>11600</v>
      </c>
    </row>
    <row r="50" spans="1:3" x14ac:dyDescent="0.35">
      <c r="A50" s="117" t="s">
        <v>218</v>
      </c>
      <c r="B50" s="120">
        <v>59500</v>
      </c>
      <c r="C50" s="120">
        <v>16000</v>
      </c>
    </row>
    <row r="51" spans="1:3" x14ac:dyDescent="0.35">
      <c r="A51" s="117" t="s">
        <v>219</v>
      </c>
      <c r="B51" s="120">
        <v>29158</v>
      </c>
      <c r="C51" s="120">
        <v>30000</v>
      </c>
    </row>
    <row r="52" spans="1:3" x14ac:dyDescent="0.35">
      <c r="A52" s="117" t="s">
        <v>220</v>
      </c>
      <c r="B52" s="120">
        <v>13425</v>
      </c>
      <c r="C52" s="120">
        <v>18150</v>
      </c>
    </row>
    <row r="53" spans="1:3" x14ac:dyDescent="0.35">
      <c r="A53" s="117" t="s">
        <v>221</v>
      </c>
      <c r="B53" s="120">
        <v>20000</v>
      </c>
      <c r="C53" s="120">
        <v>28000</v>
      </c>
    </row>
    <row r="54" spans="1:3" x14ac:dyDescent="0.35">
      <c r="A54" s="117" t="s">
        <v>222</v>
      </c>
      <c r="B54" s="120"/>
      <c r="C54" s="120">
        <v>10000</v>
      </c>
    </row>
    <row r="55" spans="1:3" x14ac:dyDescent="0.35">
      <c r="A55" s="117" t="s">
        <v>223</v>
      </c>
      <c r="B55" s="120"/>
      <c r="C55" s="120">
        <v>6000</v>
      </c>
    </row>
    <row r="56" spans="1:3" x14ac:dyDescent="0.35">
      <c r="A56" s="117" t="s">
        <v>224</v>
      </c>
      <c r="B56" s="120"/>
      <c r="C56" s="120">
        <v>91000</v>
      </c>
    </row>
    <row r="57" spans="1:3" x14ac:dyDescent="0.35">
      <c r="A57" s="116" t="s">
        <v>225</v>
      </c>
      <c r="B57" s="120">
        <v>28500</v>
      </c>
      <c r="C57" s="120"/>
    </row>
    <row r="58" spans="1:3" x14ac:dyDescent="0.35">
      <c r="A58" s="117" t="s">
        <v>226</v>
      </c>
      <c r="B58" s="120"/>
      <c r="C58" s="120">
        <v>5000</v>
      </c>
    </row>
    <row r="59" spans="1:3" x14ac:dyDescent="0.35">
      <c r="A59" s="117" t="s">
        <v>227</v>
      </c>
      <c r="B59" s="120"/>
      <c r="C59" s="126">
        <v>5000</v>
      </c>
    </row>
    <row r="60" spans="1:3" x14ac:dyDescent="0.35">
      <c r="A60" s="117" t="s">
        <v>228</v>
      </c>
      <c r="B60" s="120">
        <v>120000</v>
      </c>
      <c r="C60" s="126">
        <v>17000</v>
      </c>
    </row>
    <row r="61" spans="1:3" x14ac:dyDescent="0.35">
      <c r="A61" s="117" t="s">
        <v>229</v>
      </c>
      <c r="B61" s="120">
        <v>12000</v>
      </c>
      <c r="C61" s="120">
        <v>15000</v>
      </c>
    </row>
    <row r="62" spans="1:3" x14ac:dyDescent="0.35">
      <c r="A62" s="116" t="s">
        <v>230</v>
      </c>
      <c r="B62" s="120">
        <v>36500</v>
      </c>
      <c r="C62" s="126">
        <v>25000</v>
      </c>
    </row>
    <row r="63" spans="1:3" x14ac:dyDescent="0.35">
      <c r="A63" s="116" t="s">
        <v>231</v>
      </c>
      <c r="B63" s="120">
        <v>45700</v>
      </c>
      <c r="C63" s="120">
        <v>36000</v>
      </c>
    </row>
    <row r="64" spans="1:3" x14ac:dyDescent="0.35">
      <c r="A64" s="116" t="s">
        <v>232</v>
      </c>
      <c r="B64" s="120">
        <v>19660</v>
      </c>
      <c r="C64" s="120">
        <v>28700</v>
      </c>
    </row>
    <row r="65" spans="1:3" x14ac:dyDescent="0.35">
      <c r="A65" s="122" t="s">
        <v>233</v>
      </c>
      <c r="B65" s="127">
        <v>3558766</v>
      </c>
      <c r="C65" s="127">
        <v>3716636.946</v>
      </c>
    </row>
    <row r="66" spans="1:3" x14ac:dyDescent="0.35">
      <c r="A66" s="116"/>
      <c r="B66" s="116"/>
      <c r="C66" s="116"/>
    </row>
    <row r="67" spans="1:3" x14ac:dyDescent="0.35">
      <c r="A67" s="122" t="s">
        <v>234</v>
      </c>
      <c r="B67" s="123">
        <v>515138.41999999993</v>
      </c>
      <c r="C67" s="123">
        <v>64188.31399999978</v>
      </c>
    </row>
    <row r="68" spans="1:3" x14ac:dyDescent="0.35">
      <c r="A68" s="128"/>
      <c r="B68" s="128"/>
      <c r="C68" s="128"/>
    </row>
    <row r="69" spans="1:3" x14ac:dyDescent="0.35">
      <c r="A69" s="128"/>
      <c r="B69" s="128"/>
      <c r="C69" s="128"/>
    </row>
    <row r="70" spans="1:3" x14ac:dyDescent="0.35">
      <c r="A70" s="129"/>
      <c r="B70" s="128"/>
      <c r="C70" s="128"/>
    </row>
    <row r="71" spans="1:3" x14ac:dyDescent="0.35">
      <c r="A71" s="128"/>
      <c r="B71" s="130"/>
      <c r="C71" s="128"/>
    </row>
    <row r="72" spans="1:3" x14ac:dyDescent="0.35">
      <c r="A72" s="128"/>
      <c r="B72" s="128"/>
      <c r="C72" s="131"/>
    </row>
    <row r="73" spans="1:3" x14ac:dyDescent="0.35">
      <c r="A73" s="128"/>
      <c r="B73" s="128"/>
      <c r="C73" s="132"/>
    </row>
    <row r="74" spans="1:3" x14ac:dyDescent="0.35">
      <c r="A74" s="128"/>
      <c r="B74" s="128"/>
      <c r="C74" s="132"/>
    </row>
    <row r="75" spans="1:3" x14ac:dyDescent="0.35">
      <c r="A75" s="128"/>
      <c r="B75" s="128"/>
      <c r="C75" s="131"/>
    </row>
    <row r="76" spans="1:3" x14ac:dyDescent="0.35">
      <c r="A76" s="128"/>
      <c r="B76" s="133"/>
      <c r="C76" s="132"/>
    </row>
    <row r="77" spans="1:3" x14ac:dyDescent="0.35">
      <c r="A77" s="134"/>
      <c r="B77" s="133"/>
      <c r="C77" s="132"/>
    </row>
    <row r="78" spans="1:3" x14ac:dyDescent="0.35">
      <c r="A78" s="134"/>
      <c r="B78" s="133"/>
      <c r="C78" s="132"/>
    </row>
    <row r="79" spans="1:3" x14ac:dyDescent="0.35">
      <c r="A79" s="134"/>
      <c r="B79" s="133"/>
      <c r="C79" s="132"/>
    </row>
    <row r="80" spans="1:3" x14ac:dyDescent="0.35">
      <c r="A80" s="134"/>
      <c r="B80" s="133"/>
      <c r="C80" s="132"/>
    </row>
    <row r="81" spans="1:3" x14ac:dyDescent="0.35">
      <c r="A81" s="128"/>
      <c r="B81" s="133"/>
      <c r="C81" s="132"/>
    </row>
    <row r="82" spans="1:3" x14ac:dyDescent="0.35">
      <c r="A82" s="128"/>
      <c r="B82" s="128"/>
      <c r="C82" s="128"/>
    </row>
    <row r="83" spans="1:3" x14ac:dyDescent="0.35">
      <c r="A83" s="134"/>
      <c r="B83" s="128"/>
      <c r="C83" s="128"/>
    </row>
    <row r="84" spans="1:3" x14ac:dyDescent="0.35">
      <c r="A84" s="134"/>
      <c r="B84" s="130"/>
      <c r="C84" s="128"/>
    </row>
    <row r="85" spans="1:3" x14ac:dyDescent="0.35">
      <c r="A85" s="134"/>
      <c r="B85" s="128"/>
      <c r="C85" s="128"/>
    </row>
    <row r="86" spans="1:3" x14ac:dyDescent="0.35">
      <c r="A86" s="134"/>
      <c r="B86" s="128"/>
      <c r="C86" s="128"/>
    </row>
    <row r="87" spans="1:3" x14ac:dyDescent="0.35">
      <c r="A87" s="134"/>
      <c r="B87" s="130"/>
      <c r="C87" s="130"/>
    </row>
    <row r="88" spans="1:3" x14ac:dyDescent="0.35">
      <c r="A88" s="134"/>
      <c r="B88" s="130"/>
      <c r="C88" s="130"/>
    </row>
    <row r="89" spans="1:3" x14ac:dyDescent="0.35">
      <c r="A89" s="134"/>
      <c r="B89" s="130"/>
      <c r="C89" s="128"/>
    </row>
    <row r="90" spans="1:3" x14ac:dyDescent="0.35">
      <c r="A90" s="134"/>
      <c r="B90" s="130"/>
      <c r="C90" s="128"/>
    </row>
    <row r="91" spans="1:3" x14ac:dyDescent="0.35">
      <c r="A91" s="128"/>
      <c r="B91" s="128"/>
      <c r="C91" s="130"/>
    </row>
    <row r="92" spans="1:3" x14ac:dyDescent="0.35">
      <c r="A92" s="128"/>
      <c r="B92" s="128"/>
      <c r="C92" s="1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37"/>
  <sheetViews>
    <sheetView topLeftCell="A21" workbookViewId="0">
      <selection activeCell="E33" sqref="E33"/>
    </sheetView>
  </sheetViews>
  <sheetFormatPr defaultRowHeight="14.5" x14ac:dyDescent="0.35"/>
  <cols>
    <col min="1" max="1" width="37.08984375" bestFit="1" customWidth="1"/>
    <col min="2" max="2" width="9.90625" bestFit="1" customWidth="1"/>
  </cols>
  <sheetData>
    <row r="1" spans="1:2" x14ac:dyDescent="0.35">
      <c r="A1" s="136"/>
      <c r="B1" s="137" t="s">
        <v>184</v>
      </c>
    </row>
    <row r="2" spans="1:2" ht="15.5" x14ac:dyDescent="0.35">
      <c r="A2" s="138" t="s">
        <v>235</v>
      </c>
      <c r="B2" s="139"/>
    </row>
    <row r="3" spans="1:2" x14ac:dyDescent="0.35">
      <c r="A3" s="139" t="s">
        <v>236</v>
      </c>
      <c r="B3" s="141">
        <v>41200</v>
      </c>
    </row>
    <row r="4" spans="1:2" x14ac:dyDescent="0.35">
      <c r="A4" s="139" t="s">
        <v>237</v>
      </c>
      <c r="B4" s="141">
        <v>47650.32</v>
      </c>
    </row>
    <row r="5" spans="1:2" x14ac:dyDescent="0.35">
      <c r="A5" s="139" t="s">
        <v>238</v>
      </c>
      <c r="B5" s="141">
        <v>57120</v>
      </c>
    </row>
    <row r="6" spans="1:2" x14ac:dyDescent="0.35">
      <c r="A6" s="139" t="s">
        <v>239</v>
      </c>
      <c r="B6" s="142">
        <v>46410</v>
      </c>
    </row>
    <row r="7" spans="1:2" x14ac:dyDescent="0.35">
      <c r="A7" s="139" t="s">
        <v>240</v>
      </c>
      <c r="B7" s="141">
        <v>45450</v>
      </c>
    </row>
    <row r="8" spans="1:2" x14ac:dyDescent="0.35">
      <c r="A8" s="139"/>
      <c r="B8" s="141"/>
    </row>
    <row r="9" spans="1:2" ht="15.5" x14ac:dyDescent="0.35">
      <c r="A9" s="138" t="s">
        <v>215</v>
      </c>
      <c r="B9" s="141"/>
    </row>
    <row r="10" spans="1:2" x14ac:dyDescent="0.35">
      <c r="A10" s="139" t="s">
        <v>241</v>
      </c>
      <c r="B10" s="141">
        <v>66537.66</v>
      </c>
    </row>
    <row r="11" spans="1:2" x14ac:dyDescent="0.35">
      <c r="A11" s="143" t="s">
        <v>242</v>
      </c>
      <c r="B11" s="141">
        <v>45000</v>
      </c>
    </row>
    <row r="12" spans="1:2" x14ac:dyDescent="0.35">
      <c r="A12" s="143" t="s">
        <v>243</v>
      </c>
      <c r="B12" s="141">
        <v>64879</v>
      </c>
    </row>
    <row r="13" spans="1:2" x14ac:dyDescent="0.35">
      <c r="A13" s="139" t="s">
        <v>244</v>
      </c>
      <c r="B13" s="141">
        <v>70229.52</v>
      </c>
    </row>
    <row r="14" spans="1:2" x14ac:dyDescent="0.35">
      <c r="A14" s="143" t="s">
        <v>245</v>
      </c>
      <c r="B14" s="142">
        <v>61200</v>
      </c>
    </row>
    <row r="15" spans="1:2" x14ac:dyDescent="0.35">
      <c r="A15" s="139" t="s">
        <v>246</v>
      </c>
      <c r="B15" s="142">
        <v>70903.14</v>
      </c>
    </row>
    <row r="16" spans="1:2" x14ac:dyDescent="0.35">
      <c r="A16" s="143" t="s">
        <v>247</v>
      </c>
      <c r="B16" s="141">
        <v>51000</v>
      </c>
    </row>
    <row r="17" spans="1:2" x14ac:dyDescent="0.35">
      <c r="A17" s="139" t="s">
        <v>248</v>
      </c>
      <c r="B17" s="142">
        <v>40000</v>
      </c>
    </row>
    <row r="18" spans="1:2" x14ac:dyDescent="0.35">
      <c r="A18" s="144" t="s">
        <v>249</v>
      </c>
      <c r="B18" s="142">
        <v>75000</v>
      </c>
    </row>
    <row r="19" spans="1:2" x14ac:dyDescent="0.35">
      <c r="A19" s="143" t="s">
        <v>250</v>
      </c>
      <c r="B19" s="142">
        <v>47380</v>
      </c>
    </row>
    <row r="20" spans="1:2" x14ac:dyDescent="0.35">
      <c r="A20" s="139"/>
      <c r="B20" s="141"/>
    </row>
    <row r="21" spans="1:2" ht="15.5" x14ac:dyDescent="0.35">
      <c r="A21" s="138" t="s">
        <v>251</v>
      </c>
      <c r="B21" s="141"/>
    </row>
    <row r="22" spans="1:2" x14ac:dyDescent="0.35">
      <c r="A22" s="143" t="s">
        <v>252</v>
      </c>
      <c r="B22" s="142">
        <v>60000</v>
      </c>
    </row>
    <row r="23" spans="1:2" x14ac:dyDescent="0.35">
      <c r="A23" s="143" t="s">
        <v>253</v>
      </c>
      <c r="B23" s="142">
        <v>65000</v>
      </c>
    </row>
    <row r="24" spans="1:2" x14ac:dyDescent="0.35">
      <c r="A24" s="143" t="s">
        <v>254</v>
      </c>
      <c r="B24" s="141">
        <v>45000</v>
      </c>
    </row>
    <row r="25" spans="1:2" x14ac:dyDescent="0.35">
      <c r="A25" s="143"/>
      <c r="B25" s="141"/>
    </row>
    <row r="26" spans="1:2" x14ac:dyDescent="0.35">
      <c r="A26" s="145" t="s">
        <v>255</v>
      </c>
      <c r="B26" s="141"/>
    </row>
    <row r="27" spans="1:2" x14ac:dyDescent="0.35">
      <c r="A27" s="139" t="s">
        <v>256</v>
      </c>
      <c r="B27" s="141">
        <v>41200</v>
      </c>
    </row>
    <row r="28" spans="1:2" x14ac:dyDescent="0.35">
      <c r="A28" s="139" t="s">
        <v>257</v>
      </c>
      <c r="B28" s="141">
        <v>62912.4</v>
      </c>
    </row>
    <row r="29" spans="1:2" x14ac:dyDescent="0.35">
      <c r="A29" s="139"/>
      <c r="B29" s="141"/>
    </row>
    <row r="30" spans="1:2" ht="15.5" x14ac:dyDescent="0.35">
      <c r="A30" s="138" t="s">
        <v>258</v>
      </c>
      <c r="B30" s="141"/>
    </row>
    <row r="31" spans="1:2" x14ac:dyDescent="0.35">
      <c r="A31" s="139" t="s">
        <v>259</v>
      </c>
      <c r="B31" s="141">
        <v>110000</v>
      </c>
    </row>
    <row r="32" spans="1:2" x14ac:dyDescent="0.35">
      <c r="A32" s="135" t="s">
        <v>260</v>
      </c>
      <c r="B32" s="141">
        <v>75000</v>
      </c>
    </row>
    <row r="33" spans="1:2" x14ac:dyDescent="0.35">
      <c r="A33" s="143" t="s">
        <v>261</v>
      </c>
      <c r="B33" s="141">
        <v>63654</v>
      </c>
    </row>
    <row r="34" spans="1:2" x14ac:dyDescent="0.35">
      <c r="A34" s="143" t="s">
        <v>262</v>
      </c>
      <c r="B34" s="141">
        <v>125460</v>
      </c>
    </row>
    <row r="35" spans="1:2" x14ac:dyDescent="0.35">
      <c r="A35" s="146" t="s">
        <v>263</v>
      </c>
      <c r="B35" s="141">
        <v>80000</v>
      </c>
    </row>
    <row r="36" spans="1:2" x14ac:dyDescent="0.35">
      <c r="A36" s="147"/>
      <c r="B36" s="141"/>
    </row>
    <row r="37" spans="1:2" x14ac:dyDescent="0.35">
      <c r="A37" s="139" t="s">
        <v>264</v>
      </c>
      <c r="B37" s="140">
        <f>SUM(B3:B35)</f>
        <v>1558186.04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 Sheet</vt:lpstr>
      <vt:lpstr>Enrollment</vt:lpstr>
      <vt:lpstr>Statement of Activites</vt:lpstr>
      <vt:lpstr>Statement of Financial Position</vt:lpstr>
      <vt:lpstr>Annual Budget</vt:lpstr>
      <vt:lpstr>CA Budget Format</vt:lpstr>
      <vt:lpstr>Staffing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Vera</dc:creator>
  <cp:lastModifiedBy>Nicole Hanrahan</cp:lastModifiedBy>
  <cp:lastPrinted>2016-11-10T20:34:43Z</cp:lastPrinted>
  <dcterms:created xsi:type="dcterms:W3CDTF">2015-03-09T19:17:40Z</dcterms:created>
  <dcterms:modified xsi:type="dcterms:W3CDTF">2018-05-30T21:33:04Z</dcterms:modified>
</cp:coreProperties>
</file>