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uella/Desktop/IDEAL folder/"/>
    </mc:Choice>
  </mc:AlternateContent>
  <xr:revisionPtr revIDLastSave="0" documentId="13_ncr:1_{5C8340BE-F5F3-304C-BA48-F0854284CB7E}" xr6:coauthVersionLast="33" xr6:coauthVersionMax="33" xr10:uidLastSave="{00000000-0000-0000-0000-000000000000}"/>
  <bookViews>
    <workbookView xWindow="11300" yWindow="460" windowWidth="12340" windowHeight="1424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Budget'!$A$1:$Z$64</definedName>
    <definedName name="_xlnm.Print_Area" localSheetId="0">'Cover Sheet'!$A$1:$B$11</definedName>
    <definedName name="_xlnm.Print_Area" localSheetId="1">Enrollment!$A$1:$D$58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" l="1"/>
  <c r="A1" i="5"/>
  <c r="W58" i="5"/>
  <c r="S58" i="5"/>
  <c r="O58" i="5"/>
  <c r="K58" i="5"/>
  <c r="Y58" i="5" s="1"/>
  <c r="W57" i="5"/>
  <c r="S57" i="5"/>
  <c r="O57" i="5"/>
  <c r="K57" i="5"/>
  <c r="Y57" i="5" s="1"/>
  <c r="W56" i="5"/>
  <c r="S56" i="5"/>
  <c r="O56" i="5"/>
  <c r="K56" i="5"/>
  <c r="Y56" i="5" s="1"/>
  <c r="Y55" i="5"/>
  <c r="W55" i="5"/>
  <c r="S55" i="5"/>
  <c r="O55" i="5"/>
  <c r="K55" i="5"/>
  <c r="W54" i="5"/>
  <c r="S54" i="5"/>
  <c r="O54" i="5"/>
  <c r="K54" i="5"/>
  <c r="Y54" i="5" s="1"/>
  <c r="W53" i="5"/>
  <c r="S53" i="5"/>
  <c r="O53" i="5"/>
  <c r="K53" i="5"/>
  <c r="Y53" i="5" s="1"/>
  <c r="W52" i="5"/>
  <c r="Y52" i="5" s="1"/>
  <c r="S52" i="5"/>
  <c r="O52" i="5"/>
  <c r="K52" i="5"/>
  <c r="W51" i="5"/>
  <c r="S51" i="5"/>
  <c r="O51" i="5"/>
  <c r="K51" i="5"/>
  <c r="Y51" i="5" s="1"/>
  <c r="W50" i="5"/>
  <c r="S50" i="5"/>
  <c r="O50" i="5"/>
  <c r="K50" i="5"/>
  <c r="Y50" i="5" s="1"/>
  <c r="W49" i="5"/>
  <c r="S49" i="5"/>
  <c r="O49" i="5"/>
  <c r="K49" i="5"/>
  <c r="Y49" i="5" s="1"/>
  <c r="W48" i="5"/>
  <c r="S48" i="5"/>
  <c r="O48" i="5"/>
  <c r="K48" i="5"/>
  <c r="Y48" i="5" s="1"/>
  <c r="W47" i="5"/>
  <c r="S47" i="5"/>
  <c r="O47" i="5"/>
  <c r="K47" i="5"/>
  <c r="Y47" i="5" s="1"/>
  <c r="W43" i="5"/>
  <c r="S43" i="5"/>
  <c r="O43" i="5"/>
  <c r="K43" i="5"/>
  <c r="Y43" i="5" s="1"/>
  <c r="W42" i="5"/>
  <c r="S42" i="5"/>
  <c r="O42" i="5"/>
  <c r="K42" i="5"/>
  <c r="Y42" i="5" s="1"/>
  <c r="Y41" i="5"/>
  <c r="W41" i="5"/>
  <c r="S41" i="5"/>
  <c r="O41" i="5"/>
  <c r="K41" i="5"/>
  <c r="W40" i="5"/>
  <c r="S40" i="5"/>
  <c r="O40" i="5"/>
  <c r="K40" i="5"/>
  <c r="Y40" i="5" s="1"/>
  <c r="W39" i="5"/>
  <c r="S39" i="5"/>
  <c r="O39" i="5"/>
  <c r="K39" i="5"/>
  <c r="Y39" i="5" s="1"/>
  <c r="W38" i="5"/>
  <c r="S38" i="5"/>
  <c r="O38" i="5"/>
  <c r="K38" i="5"/>
  <c r="Y38" i="5" s="1"/>
  <c r="W34" i="5"/>
  <c r="S34" i="5"/>
  <c r="O34" i="5"/>
  <c r="K34" i="5"/>
  <c r="Y34" i="5" s="1"/>
  <c r="W33" i="5"/>
  <c r="S33" i="5"/>
  <c r="O33" i="5"/>
  <c r="K33" i="5"/>
  <c r="Y33" i="5" s="1"/>
  <c r="W32" i="5"/>
  <c r="S32" i="5"/>
  <c r="O32" i="5"/>
  <c r="K32" i="5"/>
  <c r="Y32" i="5" s="1"/>
  <c r="S31" i="5"/>
  <c r="O31" i="5"/>
  <c r="K31" i="5"/>
  <c r="W31" i="5" s="1"/>
  <c r="Y31" i="5" s="1"/>
  <c r="W30" i="5"/>
  <c r="S30" i="5"/>
  <c r="O30" i="5"/>
  <c r="K30" i="5"/>
  <c r="Y30" i="5" s="1"/>
  <c r="W26" i="5"/>
  <c r="S26" i="5"/>
  <c r="O26" i="5"/>
  <c r="K26" i="5"/>
  <c r="Y26" i="5" s="1"/>
  <c r="W25" i="5"/>
  <c r="S25" i="5"/>
  <c r="O25" i="5"/>
  <c r="K25" i="5"/>
  <c r="Y25" i="5" s="1"/>
  <c r="W24" i="5"/>
  <c r="S24" i="5"/>
  <c r="O24" i="5"/>
  <c r="K24" i="5"/>
  <c r="Y24" i="5" s="1"/>
  <c r="W23" i="5"/>
  <c r="S23" i="5"/>
  <c r="O23" i="5"/>
  <c r="K23" i="5"/>
  <c r="Y23" i="5" s="1"/>
  <c r="W22" i="5"/>
  <c r="S22" i="5"/>
  <c r="O22" i="5"/>
  <c r="K22" i="5"/>
  <c r="Y22" i="5" s="1"/>
  <c r="W21" i="5"/>
  <c r="S21" i="5"/>
  <c r="O21" i="5"/>
  <c r="K21" i="5"/>
  <c r="Y21" i="5" s="1"/>
  <c r="W20" i="5"/>
  <c r="S20" i="5"/>
  <c r="O20" i="5"/>
  <c r="K20" i="5"/>
  <c r="Y20" i="5" s="1"/>
  <c r="A1" i="2" l="1"/>
  <c r="I57" i="1"/>
  <c r="M57" i="1"/>
  <c r="Q57" i="1"/>
  <c r="U57" i="1"/>
  <c r="W57" i="1"/>
  <c r="I56" i="1"/>
  <c r="M56" i="1"/>
  <c r="W56" i="1" s="1"/>
  <c r="Q56" i="1"/>
  <c r="U56" i="1"/>
  <c r="I55" i="1"/>
  <c r="M55" i="1"/>
  <c r="W55" i="1" s="1"/>
  <c r="Q55" i="1"/>
  <c r="U55" i="1"/>
  <c r="X54" i="1"/>
  <c r="I54" i="1"/>
  <c r="M54" i="1"/>
  <c r="Q54" i="1"/>
  <c r="U54" i="1"/>
  <c r="I53" i="1"/>
  <c r="M53" i="1"/>
  <c r="Q53" i="1"/>
  <c r="U53" i="1"/>
  <c r="W53" i="1"/>
  <c r="I52" i="1"/>
  <c r="M52" i="1"/>
  <c r="W52" i="1" s="1"/>
  <c r="Q52" i="1"/>
  <c r="U52" i="1"/>
  <c r="I40" i="1"/>
  <c r="M40" i="1"/>
  <c r="W40" i="1" s="1"/>
  <c r="Q40" i="1"/>
  <c r="U40" i="1"/>
  <c r="I39" i="1"/>
  <c r="M39" i="1"/>
  <c r="W39" i="1" s="1"/>
  <c r="Q39" i="1"/>
  <c r="U39" i="1"/>
  <c r="I14" i="1"/>
  <c r="M14" i="1"/>
  <c r="Q14" i="1"/>
  <c r="U14" i="1"/>
  <c r="X8" i="1"/>
  <c r="I8" i="1"/>
  <c r="M8" i="1"/>
  <c r="Q8" i="1"/>
  <c r="U8" i="1"/>
  <c r="X52" i="1"/>
  <c r="Y52" i="1" s="1"/>
  <c r="X55" i="1"/>
  <c r="X51" i="1"/>
  <c r="Y51" i="1" s="1"/>
  <c r="P44" i="5"/>
  <c r="S44" i="5" s="1"/>
  <c r="Q44" i="5"/>
  <c r="R44" i="5"/>
  <c r="L44" i="5"/>
  <c r="L61" i="5" s="1"/>
  <c r="M44" i="5"/>
  <c r="N44" i="5"/>
  <c r="H44" i="5"/>
  <c r="I44" i="5"/>
  <c r="J44" i="5"/>
  <c r="L35" i="5"/>
  <c r="M35" i="5"/>
  <c r="N35" i="5"/>
  <c r="H35" i="5"/>
  <c r="K35" i="5" s="1"/>
  <c r="I35" i="5"/>
  <c r="J35" i="5"/>
  <c r="P35" i="5"/>
  <c r="Q35" i="5"/>
  <c r="R35" i="5"/>
  <c r="P27" i="5"/>
  <c r="Q27" i="5"/>
  <c r="R27" i="5"/>
  <c r="L27" i="5"/>
  <c r="M27" i="5"/>
  <c r="N27" i="5"/>
  <c r="H27" i="5"/>
  <c r="K27" i="5" s="1"/>
  <c r="I27" i="5"/>
  <c r="J27" i="5"/>
  <c r="H16" i="5"/>
  <c r="I16" i="5"/>
  <c r="J16" i="5"/>
  <c r="L16" i="5"/>
  <c r="M16" i="5"/>
  <c r="N16" i="5"/>
  <c r="P16" i="5"/>
  <c r="Q16" i="5"/>
  <c r="R16" i="5"/>
  <c r="T16" i="5"/>
  <c r="W16" i="5" s="1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14" i="5"/>
  <c r="X14" i="1" s="1"/>
  <c r="O14" i="5"/>
  <c r="S14" i="5"/>
  <c r="W14" i="5"/>
  <c r="J42" i="2"/>
  <c r="I42" i="2"/>
  <c r="H42" i="2"/>
  <c r="G42" i="2"/>
  <c r="E42" i="2"/>
  <c r="F16" i="1"/>
  <c r="F59" i="1"/>
  <c r="F44" i="1"/>
  <c r="I44" i="1" s="1"/>
  <c r="F35" i="1"/>
  <c r="F27" i="1"/>
  <c r="G16" i="1"/>
  <c r="G59" i="1"/>
  <c r="I59" i="1" s="1"/>
  <c r="I61" i="1" s="1"/>
  <c r="I62" i="1" s="1"/>
  <c r="I64" i="1" s="1"/>
  <c r="G44" i="1"/>
  <c r="G35" i="1"/>
  <c r="G27" i="1"/>
  <c r="H16" i="1"/>
  <c r="H59" i="1"/>
  <c r="H44" i="1"/>
  <c r="H35" i="1"/>
  <c r="H27" i="1"/>
  <c r="I27" i="1" s="1"/>
  <c r="J16" i="1"/>
  <c r="J59" i="1"/>
  <c r="J44" i="1"/>
  <c r="J35" i="1"/>
  <c r="M35" i="1" s="1"/>
  <c r="J27" i="1"/>
  <c r="K16" i="1"/>
  <c r="K59" i="1"/>
  <c r="K44" i="1"/>
  <c r="M44" i="1" s="1"/>
  <c r="K35" i="1"/>
  <c r="K27" i="1"/>
  <c r="L16" i="1"/>
  <c r="L59" i="1"/>
  <c r="L61" i="1" s="1"/>
  <c r="L62" i="1" s="1"/>
  <c r="L64" i="1" s="1"/>
  <c r="L70" i="1" s="1"/>
  <c r="L44" i="1"/>
  <c r="L35" i="1"/>
  <c r="L27" i="1"/>
  <c r="N16" i="1"/>
  <c r="Q16" i="1" s="1"/>
  <c r="N59" i="1"/>
  <c r="N44" i="1"/>
  <c r="N35" i="1"/>
  <c r="N27" i="1"/>
  <c r="O16" i="1"/>
  <c r="O59" i="1"/>
  <c r="O44" i="1"/>
  <c r="O35" i="1"/>
  <c r="Q35" i="1" s="1"/>
  <c r="O27" i="1"/>
  <c r="P16" i="1"/>
  <c r="P59" i="1"/>
  <c r="P44" i="1"/>
  <c r="Q44" i="1" s="1"/>
  <c r="P35" i="1"/>
  <c r="P27" i="1"/>
  <c r="R16" i="1"/>
  <c r="R59" i="1"/>
  <c r="R44" i="1"/>
  <c r="R35" i="1"/>
  <c r="R27" i="1"/>
  <c r="S16" i="1"/>
  <c r="S59" i="1"/>
  <c r="S44" i="1"/>
  <c r="S35" i="1"/>
  <c r="S27" i="1"/>
  <c r="U27" i="1" s="1"/>
  <c r="T16" i="1"/>
  <c r="T59" i="1"/>
  <c r="T44" i="1"/>
  <c r="T35" i="1"/>
  <c r="U35" i="1" s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4"/>
  <c r="J34" i="2"/>
  <c r="I34" i="2"/>
  <c r="H34" i="2"/>
  <c r="H29" i="2"/>
  <c r="H36" i="2"/>
  <c r="H44" i="2" s="1"/>
  <c r="G34" i="2"/>
  <c r="E34" i="2"/>
  <c r="J29" i="2"/>
  <c r="I29" i="2"/>
  <c r="G29" i="2"/>
  <c r="E29" i="2"/>
  <c r="E36" i="2" s="1"/>
  <c r="E44" i="2" s="1"/>
  <c r="A1" i="4"/>
  <c r="AA7" i="1"/>
  <c r="A1" i="1"/>
  <c r="D58" i="4"/>
  <c r="D42" i="4"/>
  <c r="D31" i="4"/>
  <c r="D26" i="4"/>
  <c r="D34" i="4"/>
  <c r="D24" i="4"/>
  <c r="B58" i="4"/>
  <c r="B42" i="4"/>
  <c r="B24" i="4"/>
  <c r="H5" i="5"/>
  <c r="I5" i="5"/>
  <c r="J5" i="5"/>
  <c r="K5" i="5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X33" i="1"/>
  <c r="Y33" i="1" s="1"/>
  <c r="X50" i="1"/>
  <c r="Y50" i="1" s="1"/>
  <c r="X43" i="1"/>
  <c r="Y43" i="1" s="1"/>
  <c r="X42" i="1"/>
  <c r="X41" i="1"/>
  <c r="X38" i="1"/>
  <c r="X25" i="1"/>
  <c r="Y25" i="1" s="1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Y10" i="5" s="1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X34" i="1"/>
  <c r="J36" i="2"/>
  <c r="I36" i="2"/>
  <c r="I44" i="2"/>
  <c r="G36" i="2"/>
  <c r="G44" i="2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C37" i="4" s="1"/>
  <c r="B26" i="4"/>
  <c r="B34" i="4" s="1"/>
  <c r="B44" i="4" s="1"/>
  <c r="C58" i="4"/>
  <c r="C42" i="4"/>
  <c r="J44" i="2"/>
  <c r="C24" i="4"/>
  <c r="U33" i="1"/>
  <c r="Q33" i="1"/>
  <c r="W33" i="1" s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W49" i="1" s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W38" i="1" s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W30" i="1" s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W24" i="1" s="1"/>
  <c r="I23" i="1"/>
  <c r="I22" i="1"/>
  <c r="I21" i="1"/>
  <c r="I20" i="1"/>
  <c r="I10" i="1"/>
  <c r="I11" i="1"/>
  <c r="I15" i="1"/>
  <c r="W15" i="1" s="1"/>
  <c r="I13" i="1"/>
  <c r="I12" i="1"/>
  <c r="I9" i="1"/>
  <c r="I7" i="1"/>
  <c r="X12" i="1"/>
  <c r="X13" i="1"/>
  <c r="X23" i="1"/>
  <c r="Y23" i="1" s="1"/>
  <c r="Y8" i="5"/>
  <c r="B37" i="4"/>
  <c r="C44" i="4"/>
  <c r="C47" i="4" s="1"/>
  <c r="C50" i="4" s="1"/>
  <c r="X31" i="1"/>
  <c r="X30" i="1"/>
  <c r="W21" i="1"/>
  <c r="U16" i="1"/>
  <c r="Q59" i="1"/>
  <c r="M16" i="1"/>
  <c r="Q27" i="1"/>
  <c r="W10" i="1"/>
  <c r="U44" i="1"/>
  <c r="I16" i="1"/>
  <c r="W41" i="1"/>
  <c r="W7" i="1"/>
  <c r="I35" i="1"/>
  <c r="M27" i="1"/>
  <c r="W26" i="1"/>
  <c r="W32" i="1"/>
  <c r="W13" i="1"/>
  <c r="W20" i="1"/>
  <c r="W22" i="1"/>
  <c r="W27" i="1" s="1"/>
  <c r="W25" i="1"/>
  <c r="W12" i="1"/>
  <c r="W31" i="1"/>
  <c r="W34" i="1"/>
  <c r="W43" i="1"/>
  <c r="W50" i="1"/>
  <c r="W47" i="1"/>
  <c r="W48" i="1"/>
  <c r="W58" i="1"/>
  <c r="W51" i="1"/>
  <c r="W9" i="1"/>
  <c r="W11" i="1"/>
  <c r="W23" i="1"/>
  <c r="W42" i="1"/>
  <c r="W35" i="1"/>
  <c r="W44" i="1"/>
  <c r="R61" i="5" l="1"/>
  <c r="R62" i="5" s="1"/>
  <c r="R64" i="5" s="1"/>
  <c r="M61" i="5"/>
  <c r="Y14" i="5"/>
  <c r="D61" i="5"/>
  <c r="D62" i="5" s="1"/>
  <c r="D64" i="5" s="1"/>
  <c r="X56" i="1"/>
  <c r="Y56" i="1" s="1"/>
  <c r="X53" i="1"/>
  <c r="Y53" i="1" s="1"/>
  <c r="V61" i="5"/>
  <c r="V62" i="5" s="1"/>
  <c r="V64" i="5" s="1"/>
  <c r="W59" i="5"/>
  <c r="X49" i="1"/>
  <c r="Y49" i="1" s="1"/>
  <c r="O59" i="5"/>
  <c r="X48" i="1"/>
  <c r="Y48" i="1" s="1"/>
  <c r="X47" i="1"/>
  <c r="Y47" i="1" s="1"/>
  <c r="S59" i="5"/>
  <c r="K59" i="5"/>
  <c r="X40" i="1"/>
  <c r="Y40" i="1" s="1"/>
  <c r="X39" i="1"/>
  <c r="Y39" i="1" s="1"/>
  <c r="J61" i="5"/>
  <c r="J62" i="5" s="1"/>
  <c r="J64" i="5" s="1"/>
  <c r="K44" i="5"/>
  <c r="N61" i="5"/>
  <c r="N62" i="5" s="1"/>
  <c r="N64" i="5" s="1"/>
  <c r="W35" i="5"/>
  <c r="Q61" i="5"/>
  <c r="Q62" i="5" s="1"/>
  <c r="Q64" i="5" s="1"/>
  <c r="X32" i="1"/>
  <c r="Y32" i="1" s="1"/>
  <c r="Y31" i="1"/>
  <c r="T61" i="5"/>
  <c r="T62" i="5" s="1"/>
  <c r="T64" i="5" s="1"/>
  <c r="X26" i="1"/>
  <c r="Y26" i="1" s="1"/>
  <c r="X24" i="1"/>
  <c r="Y24" i="1" s="1"/>
  <c r="X22" i="1"/>
  <c r="Y22" i="1" s="1"/>
  <c r="X21" i="1"/>
  <c r="Y21" i="1" s="1"/>
  <c r="S27" i="5"/>
  <c r="L62" i="5"/>
  <c r="L64" i="5" s="1"/>
  <c r="I61" i="5"/>
  <c r="I62" i="5" s="1"/>
  <c r="I64" i="5" s="1"/>
  <c r="X15" i="1"/>
  <c r="Y15" i="1" s="1"/>
  <c r="Y15" i="5"/>
  <c r="Y13" i="5"/>
  <c r="Y12" i="5"/>
  <c r="O16" i="5"/>
  <c r="Y9" i="5"/>
  <c r="Y13" i="1"/>
  <c r="Y38" i="1"/>
  <c r="B53" i="4"/>
  <c r="B47" i="4"/>
  <c r="B50" i="4" s="1"/>
  <c r="X11" i="1"/>
  <c r="Y11" i="1" s="1"/>
  <c r="Y11" i="5"/>
  <c r="N62" i="1"/>
  <c r="N64" i="1" s="1"/>
  <c r="N70" i="1" s="1"/>
  <c r="M59" i="1"/>
  <c r="M61" i="1" s="1"/>
  <c r="M62" i="1" s="1"/>
  <c r="M64" i="1" s="1"/>
  <c r="Y34" i="1"/>
  <c r="Y41" i="1"/>
  <c r="Y42" i="1"/>
  <c r="T61" i="1"/>
  <c r="T62" i="1" s="1"/>
  <c r="T64" i="1" s="1"/>
  <c r="T70" i="1" s="1"/>
  <c r="J61" i="1"/>
  <c r="J62" i="1" s="1"/>
  <c r="J64" i="1" s="1"/>
  <c r="J70" i="1" s="1"/>
  <c r="M70" i="1" s="1"/>
  <c r="O61" i="1"/>
  <c r="O62" i="1" s="1"/>
  <c r="O64" i="1" s="1"/>
  <c r="O70" i="1" s="1"/>
  <c r="C53" i="4"/>
  <c r="Q61" i="1"/>
  <c r="Q62" i="1" s="1"/>
  <c r="Q64" i="1" s="1"/>
  <c r="S61" i="1"/>
  <c r="S62" i="1" s="1"/>
  <c r="S64" i="1" s="1"/>
  <c r="S70" i="1" s="1"/>
  <c r="N61" i="1"/>
  <c r="H61" i="1"/>
  <c r="H62" i="1" s="1"/>
  <c r="H64" i="1" s="1"/>
  <c r="H70" i="1" s="1"/>
  <c r="W27" i="5"/>
  <c r="U61" i="5"/>
  <c r="U62" i="5" s="1"/>
  <c r="U64" i="5" s="1"/>
  <c r="M62" i="5"/>
  <c r="M64" i="5" s="1"/>
  <c r="S35" i="5"/>
  <c r="Y55" i="1"/>
  <c r="Y54" i="1"/>
  <c r="G61" i="1"/>
  <c r="G62" i="1" s="1"/>
  <c r="G64" i="1" s="1"/>
  <c r="G70" i="1" s="1"/>
  <c r="W8" i="1"/>
  <c r="U59" i="1"/>
  <c r="U61" i="1" s="1"/>
  <c r="U62" i="1" s="1"/>
  <c r="U64" i="1" s="1"/>
  <c r="R61" i="1"/>
  <c r="R62" i="1" s="1"/>
  <c r="R64" i="1" s="1"/>
  <c r="R70" i="1" s="1"/>
  <c r="U70" i="1" s="1"/>
  <c r="Y12" i="1"/>
  <c r="Y30" i="1"/>
  <c r="X20" i="1"/>
  <c r="X58" i="1"/>
  <c r="Y58" i="1" s="1"/>
  <c r="X9" i="1"/>
  <c r="Y9" i="1" s="1"/>
  <c r="Y7" i="5"/>
  <c r="X7" i="1"/>
  <c r="X10" i="1"/>
  <c r="Y10" i="1" s="1"/>
  <c r="X57" i="1"/>
  <c r="Y57" i="1" s="1"/>
  <c r="D37" i="4"/>
  <c r="D44" i="4"/>
  <c r="D61" i="1"/>
  <c r="D62" i="1" s="1"/>
  <c r="D64" i="1" s="1"/>
  <c r="D70" i="1" s="1"/>
  <c r="P61" i="1"/>
  <c r="P62" i="1" s="1"/>
  <c r="P64" i="1" s="1"/>
  <c r="P70" i="1" s="1"/>
  <c r="K61" i="1"/>
  <c r="K62" i="1" s="1"/>
  <c r="K64" i="1" s="1"/>
  <c r="K70" i="1" s="1"/>
  <c r="F61" i="1"/>
  <c r="F62" i="1" s="1"/>
  <c r="F64" i="1" s="1"/>
  <c r="F70" i="1" s="1"/>
  <c r="I70" i="1" s="1"/>
  <c r="H61" i="5"/>
  <c r="H62" i="5" s="1"/>
  <c r="H64" i="5" s="1"/>
  <c r="W44" i="5"/>
  <c r="S16" i="5"/>
  <c r="O27" i="5"/>
  <c r="O35" i="5"/>
  <c r="W14" i="1"/>
  <c r="Y14" i="1" s="1"/>
  <c r="W54" i="1"/>
  <c r="W59" i="1" s="1"/>
  <c r="W61" i="1" s="1"/>
  <c r="P61" i="5"/>
  <c r="P62" i="5" s="1"/>
  <c r="P64" i="5" s="1"/>
  <c r="K16" i="5"/>
  <c r="O44" i="5"/>
  <c r="Y59" i="5" l="1"/>
  <c r="K61" i="5"/>
  <c r="X44" i="1"/>
  <c r="Y44" i="1" s="1"/>
  <c r="X35" i="1"/>
  <c r="Y35" i="1" s="1"/>
  <c r="Y35" i="5"/>
  <c r="W61" i="5"/>
  <c r="W62" i="5" s="1"/>
  <c r="W64" i="5" s="1"/>
  <c r="S61" i="5"/>
  <c r="S62" i="5" s="1"/>
  <c r="S64" i="5" s="1"/>
  <c r="O61" i="5"/>
  <c r="O62" i="5" s="1"/>
  <c r="O64" i="5" s="1"/>
  <c r="Q70" i="1"/>
  <c r="X27" i="1"/>
  <c r="Y27" i="1" s="1"/>
  <c r="Y20" i="1"/>
  <c r="D53" i="4"/>
  <c r="D47" i="4"/>
  <c r="D50" i="4" s="1"/>
  <c r="X16" i="1"/>
  <c r="Y7" i="1"/>
  <c r="Y8" i="1"/>
  <c r="W16" i="1"/>
  <c r="X59" i="1"/>
  <c r="Y16" i="5"/>
  <c r="K62" i="5"/>
  <c r="Y27" i="5"/>
  <c r="Y44" i="5"/>
  <c r="Y61" i="5" l="1"/>
  <c r="Y59" i="1"/>
  <c r="X61" i="1"/>
  <c r="Y61" i="1" s="1"/>
  <c r="W62" i="1"/>
  <c r="W64" i="1" s="1"/>
  <c r="Y16" i="1"/>
  <c r="Y62" i="5"/>
  <c r="K64" i="5"/>
  <c r="Y64" i="5" s="1"/>
  <c r="X62" i="1" l="1"/>
  <c r="X64" i="1" s="1"/>
  <c r="Y64" i="1" s="1"/>
  <c r="Y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<sst xmlns="http://schemas.openxmlformats.org/spreadsheetml/2006/main" count="283" uniqueCount="189">
  <si>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</si>
  <si>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</si>
  <si>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</si>
  <si>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</si>
  <si>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</si>
  <si>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</si>
  <si>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</si>
  <si>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</si>
  <si>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</si>
  <si>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</si>
  <si>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</si>
  <si>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</si>
  <si>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</si>
  <si>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</si>
  <si>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</si>
  <si>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</si>
  <si>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</si>
  <si>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</si>
  <si>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</si>
  <si>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</si>
  <si>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</si>
  <si>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</si>
  <si>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</si>
  <si>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</si>
  <si>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</si>
  <si>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</si>
  <si>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</si>
  <si>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</si>
  <si>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</si>
  <si>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</si>
  <si>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</si>
  <si>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</si>
  <si>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</si>
  <si>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</si>
  <si>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</si>
  <si>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</si>
  <si>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</si>
  <si>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</si>
  <si>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</si>
  <si>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</si>
  <si>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</si>
  <si>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</si>
  <si>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</si>
  <si>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</si>
  <si>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</si>
  <si>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</si>
  <si>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</si>
  <si>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</si>
  <si>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</si>
  <si>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</si>
  <si>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</si>
  <si>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</si>
  <si>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</si>
  <si>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</si>
  <si>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</si>
  <si>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</si>
  <si>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</si>
  <si>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</si>
  <si>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</si>
  <si>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</si>
  <si>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</si>
  <si>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</si>
  <si>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</si>
  <si>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</si>
  <si>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</si>
  <si>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</si>
  <si>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</si>
  <si>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</si>
  <si>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</si>
  <si>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</si>
  <si>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</si>
  <si>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</si>
  <si>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</si>
  <si>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</si>
  <si>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</si>
  <si>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</si>
  <si>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</si>
  <si>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</si>
  <si>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</si>
  <si>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</si>
  <si>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</si>
  <si>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</si>
  <si>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</si>
  <si>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</si>
  <si>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</si>
  <si>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</si>
  <si>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</si>
  <si>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</si>
  <si>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</si>
  <si>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</si>
  <si>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</si>
  <si>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</si>
  <si>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</si>
  <si>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</si>
  <si>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</si>
  <si>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</si>
  <si>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</si>
  <si>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</si>
  <si>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</si>
  <si>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</si>
  <si>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</si>
  <si>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</si>
  <si>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</si>
  <si>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</si>
  <si>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</si>
  <si>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</si>
  <si>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</si>
  <si>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</si>
  <si>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</si>
  <si>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</si>
  <si>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</si>
  <si>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</si>
  <si>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</si>
  <si>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</si>
  <si>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</si>
  <si>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</si>
  <si>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</si>
  <si>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</si>
  <si>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</si>
  <si>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</si>
  <si>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</si>
  <si>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</si>
  <si>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</si>
  <si>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</si>
  <si>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</si>
  <si>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</si>
  <si>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</si>
  <si>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</si>
  <si>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</si>
  <si>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</si>
  <si>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</si>
  <si>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</si>
  <si>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</si>
  <si>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</si>
  <si>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</si>
  <si>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</si>
  <si>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</si>
  <si>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</si>
  <si>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</si>
  <si>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</si>
  <si>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</si>
  <si>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</si>
  <si>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</si>
  <si>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</si>
  <si>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</si>
  <si>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</si>
  <si>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</si>
  <si>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</si>
  <si>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</si>
  <si>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</si>
  <si>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</si>
  <si>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</si>
  <si>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</si>
  <si>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</si>
  <si>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</si>
  <si>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</si>
  <si>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</si>
  <si>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</si>
  <si>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</si>
  <si>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</si>
  <si>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</si>
  <si>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</si>
  <si>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</si>
  <si>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</si>
  <si>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</si>
  <si>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</si>
  <si>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</si>
  <si>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</si>
  <si>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</si>
  <si>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</si>
  <si>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</si>
  <si>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</si>
  <si>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</si>
  <si>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</si>
  <si>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</si>
  <si>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</si>
  <si>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</si>
  <si>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</si>
  <si>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</si>
  <si>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</si>
  <si>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</si>
  <si>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</si>
  <si>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</si>
  <si>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IDEAL ACADEMY PCS</t>
  </si>
  <si>
    <t>F. ZUELLA EVANS</t>
  </si>
  <si>
    <t>zuella.evans@iapcs.com</t>
  </si>
  <si>
    <t>202-729-6660</t>
  </si>
  <si>
    <t>FY2018-19</t>
  </si>
  <si>
    <t>07/1/2018 - 06/30/2019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</si>
</sst>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12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1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1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69" fillId="0" borderId="0" xfId="0" applyFont="1"/>
    <xf numFmtId="0" fontId="70" fillId="0" borderId="0" xfId="0" applyFont="1"/>
    <xf numFmtId="0" fontId="70" fillId="61" borderId="0" xfId="0" applyFont="1" applyFill="1"/>
    <xf numFmtId="0" fontId="71" fillId="61" borderId="0" xfId="98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75648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ella.evans@iapc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view="pageBreakPreview" zoomScaleSheetLayoutView="100" workbookViewId="0">
      <selection activeCell="A22" sqref="A22"/>
    </sheetView>
  </sheetViews>
  <sheetFormatPr baseColWidth="10" defaultColWidth="9.1640625" defaultRowHeight="18" x14ac:dyDescent="0.2"/>
  <cols>
    <col min="1" max="1" width="49.6640625" style="118" bestFit="1" customWidth="1"/>
    <col min="2" max="3" width="9.1640625" style="118"/>
    <col min="4" max="4" width="52.5" style="118" customWidth="1"/>
    <col min="5" max="16384" width="9.1640625" style="118"/>
  </cols>
  <sheetData>
    <row r="1" spans="1:1" x14ac:dyDescent="0.2">
      <c r="A1" s="117" t="s">
        <v>135</v>
      </c>
    </row>
    <row r="2" spans="1:1" x14ac:dyDescent="0.2">
      <c r="A2" s="119" t="s">
        <v>183</v>
      </c>
    </row>
    <row r="4" spans="1:1" x14ac:dyDescent="0.2">
      <c r="A4" s="119" t="s">
        <v>184</v>
      </c>
    </row>
    <row r="5" spans="1:1" x14ac:dyDescent="0.2">
      <c r="A5" s="120" t="s">
        <v>185</v>
      </c>
    </row>
    <row r="6" spans="1:1" x14ac:dyDescent="0.2">
      <c r="A6" s="119" t="s">
        <v>186</v>
      </c>
    </row>
    <row r="8" spans="1:1" x14ac:dyDescent="0.2">
      <c r="A8" s="119" t="s">
        <v>187</v>
      </c>
    </row>
    <row r="9" spans="1:1" x14ac:dyDescent="0.2">
      <c r="A9" s="119" t="s">
        <v>188</v>
      </c>
    </row>
  </sheetData>
  <hyperlinks>
    <hyperlink ref="A5" r:id="rId1" xr:uid="{17AD3E65-9A95-914B-9740-3CA662DCD0A3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4" sqref="C4:C5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3" t="str">
        <f>'Cover Sheet'!A2</f>
        <v>IDEAL ACADEMY PCS</v>
      </c>
    </row>
    <row r="2" spans="1:4" x14ac:dyDescent="0.15">
      <c r="A2" s="3" t="str">
        <f>'Cover Sheet'!A8&amp;" Enrollment Data"</f>
        <v>FY2018-19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22" t="s">
        <v>38</v>
      </c>
      <c r="B4" s="121" t="s">
        <v>81</v>
      </c>
      <c r="C4" s="121" t="s">
        <v>122</v>
      </c>
      <c r="D4" s="121" t="s">
        <v>121</v>
      </c>
    </row>
    <row r="5" spans="1:4" ht="16.5" customHeight="1" x14ac:dyDescent="0.15">
      <c r="A5" s="123"/>
      <c r="B5" s="121"/>
      <c r="C5" s="121"/>
      <c r="D5" s="121"/>
    </row>
    <row r="6" spans="1:4" ht="12.75" customHeight="1" x14ac:dyDescent="0.15">
      <c r="A6" s="8" t="s">
        <v>39</v>
      </c>
      <c r="B6" s="36"/>
      <c r="C6" s="37">
        <v>45</v>
      </c>
      <c r="D6" s="37"/>
    </row>
    <row r="7" spans="1:4" ht="12.75" customHeight="1" x14ac:dyDescent="0.15">
      <c r="A7" s="8" t="s">
        <v>40</v>
      </c>
      <c r="B7" s="36"/>
      <c r="C7" s="37">
        <v>30</v>
      </c>
      <c r="D7" s="37"/>
    </row>
    <row r="8" spans="1:4" ht="12.75" customHeight="1" x14ac:dyDescent="0.15">
      <c r="A8" s="8" t="s">
        <v>41</v>
      </c>
      <c r="B8" s="36"/>
      <c r="C8" s="37">
        <v>30</v>
      </c>
      <c r="D8" s="37"/>
    </row>
    <row r="9" spans="1:4" ht="12.75" customHeight="1" x14ac:dyDescent="0.15">
      <c r="A9" s="8" t="s">
        <v>42</v>
      </c>
      <c r="B9" s="36"/>
      <c r="C9" s="37">
        <v>30</v>
      </c>
      <c r="D9" s="37"/>
    </row>
    <row r="10" spans="1:4" ht="12.75" customHeight="1" x14ac:dyDescent="0.15">
      <c r="A10" s="8" t="s">
        <v>43</v>
      </c>
      <c r="B10" s="36"/>
      <c r="C10" s="37">
        <v>30</v>
      </c>
      <c r="D10" s="37"/>
    </row>
    <row r="11" spans="1:4" ht="12.75" customHeight="1" x14ac:dyDescent="0.15">
      <c r="A11" s="8" t="s">
        <v>44</v>
      </c>
      <c r="B11" s="36"/>
      <c r="C11" s="37">
        <v>30</v>
      </c>
      <c r="D11" s="37"/>
    </row>
    <row r="12" spans="1:4" ht="12.75" customHeight="1" x14ac:dyDescent="0.15">
      <c r="A12" s="8" t="s">
        <v>45</v>
      </c>
      <c r="B12" s="36"/>
      <c r="C12" s="37">
        <v>30</v>
      </c>
      <c r="D12" s="37"/>
    </row>
    <row r="13" spans="1:4" ht="12.75" customHeight="1" x14ac:dyDescent="0.15">
      <c r="A13" s="8" t="s">
        <v>46</v>
      </c>
      <c r="B13" s="36"/>
      <c r="C13" s="37">
        <v>15</v>
      </c>
      <c r="D13" s="37"/>
    </row>
    <row r="14" spans="1:4" ht="12.75" customHeight="1" x14ac:dyDescent="0.15">
      <c r="A14" s="9" t="s">
        <v>47</v>
      </c>
      <c r="B14" s="36"/>
      <c r="C14" s="37">
        <v>15</v>
      </c>
      <c r="D14" s="37"/>
    </row>
    <row r="15" spans="1:4" ht="12.75" customHeight="1" x14ac:dyDescent="0.15">
      <c r="A15" s="9" t="s">
        <v>48</v>
      </c>
      <c r="B15" s="36"/>
      <c r="C15" s="37">
        <v>15</v>
      </c>
      <c r="D15" s="37"/>
    </row>
    <row r="16" spans="1:4" ht="12.75" customHeight="1" x14ac:dyDescent="0.15">
      <c r="A16" s="9" t="s">
        <v>49</v>
      </c>
      <c r="B16" s="36"/>
      <c r="C16" s="37">
        <v>15</v>
      </c>
      <c r="D16" s="37"/>
    </row>
    <row r="17" spans="1:4" ht="12.75" customHeight="1" x14ac:dyDescent="0.15">
      <c r="A17" s="8" t="s">
        <v>50</v>
      </c>
      <c r="B17" s="36"/>
      <c r="C17" s="37">
        <v>0</v>
      </c>
      <c r="D17" s="37"/>
    </row>
    <row r="18" spans="1:4" ht="12.75" customHeight="1" x14ac:dyDescent="0.15">
      <c r="A18" s="8" t="s">
        <v>51</v>
      </c>
      <c r="B18" s="36"/>
      <c r="C18" s="37">
        <v>0</v>
      </c>
      <c r="D18" s="37"/>
    </row>
    <row r="19" spans="1:4" ht="12.75" customHeight="1" x14ac:dyDescent="0.15">
      <c r="A19" s="8" t="s">
        <v>52</v>
      </c>
      <c r="B19" s="36"/>
      <c r="C19" s="37">
        <v>0</v>
      </c>
      <c r="D19" s="37"/>
    </row>
    <row r="20" spans="1:4" ht="12.75" customHeight="1" x14ac:dyDescent="0.15">
      <c r="A20" s="8" t="s">
        <v>53</v>
      </c>
      <c r="B20" s="36"/>
      <c r="C20" s="37">
        <v>0</v>
      </c>
      <c r="D20" s="37"/>
    </row>
    <row r="21" spans="1:4" ht="12.75" customHeight="1" x14ac:dyDescent="0.15">
      <c r="A21" s="8" t="s">
        <v>54</v>
      </c>
      <c r="B21" s="36"/>
      <c r="C21" s="37">
        <v>0</v>
      </c>
      <c r="D21" s="37"/>
    </row>
    <row r="22" spans="1:4" ht="12.75" customHeight="1" x14ac:dyDescent="0.15">
      <c r="A22" s="8" t="s">
        <v>55</v>
      </c>
      <c r="B22" s="36"/>
      <c r="C22" s="37">
        <v>0</v>
      </c>
      <c r="D22" s="37"/>
    </row>
    <row r="23" spans="1:4" ht="13.5" customHeight="1" x14ac:dyDescent="0.15">
      <c r="A23" s="9" t="s">
        <v>56</v>
      </c>
      <c r="B23" s="36"/>
      <c r="C23" s="37">
        <v>0</v>
      </c>
      <c r="D23" s="37"/>
    </row>
    <row r="24" spans="1:4" x14ac:dyDescent="0.15">
      <c r="A24" s="17" t="s">
        <v>57</v>
      </c>
      <c r="B24" s="13">
        <f>SUM(B6:B23)</f>
        <v>0</v>
      </c>
      <c r="C24" s="13">
        <f>SUM(C6:C23)</f>
        <v>285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6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6"/>
      <c r="C27" s="37">
        <v>13</v>
      </c>
      <c r="D27" s="37"/>
    </row>
    <row r="28" spans="1:4" ht="12.75" customHeight="1" x14ac:dyDescent="0.15">
      <c r="A28" s="8" t="s">
        <v>60</v>
      </c>
      <c r="B28" s="36"/>
      <c r="C28" s="37">
        <v>10</v>
      </c>
      <c r="D28" s="37"/>
    </row>
    <row r="29" spans="1:4" ht="12.75" customHeight="1" x14ac:dyDescent="0.15">
      <c r="A29" s="8" t="s">
        <v>61</v>
      </c>
      <c r="B29" s="36"/>
      <c r="C29" s="37">
        <v>4</v>
      </c>
      <c r="D29" s="37"/>
    </row>
    <row r="30" spans="1:4" ht="12.75" customHeight="1" x14ac:dyDescent="0.15">
      <c r="A30" s="8" t="s">
        <v>62</v>
      </c>
      <c r="B30" s="36"/>
      <c r="C30" s="37"/>
      <c r="D30" s="37"/>
    </row>
    <row r="31" spans="1:4" ht="13.5" customHeight="1" x14ac:dyDescent="0.15">
      <c r="A31" s="17" t="s">
        <v>63</v>
      </c>
      <c r="B31" s="13">
        <f>SUM(B27:B30)</f>
        <v>0</v>
      </c>
      <c r="C31" s="13">
        <f>SUM(C27:C30)</f>
        <v>27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8"/>
      <c r="C35" s="39">
        <v>5</v>
      </c>
      <c r="D35" s="39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6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8"/>
      <c r="C51" s="39">
        <v>150</v>
      </c>
      <c r="D51" s="39"/>
      <c r="F51" s="4"/>
    </row>
    <row r="52" spans="1:6" x14ac:dyDescent="0.15">
      <c r="A52" s="28"/>
      <c r="B52" s="10"/>
      <c r="C52" s="29"/>
      <c r="D52" s="29"/>
      <c r="F52" s="4"/>
    </row>
    <row r="53" spans="1:6" ht="26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/>
      <c r="C54" s="37"/>
      <c r="D54" s="37"/>
      <c r="F54" s="4"/>
    </row>
    <row r="55" spans="1:6" ht="12.75" customHeight="1" x14ac:dyDescent="0.15">
      <c r="A55" s="7" t="s">
        <v>77</v>
      </c>
      <c r="B55" s="42"/>
      <c r="C55" s="37"/>
      <c r="D55" s="37"/>
      <c r="F55" s="4"/>
    </row>
    <row r="56" spans="1:6" ht="12.75" customHeight="1" x14ac:dyDescent="0.15">
      <c r="A56" s="7" t="s">
        <v>78</v>
      </c>
      <c r="B56" s="42"/>
      <c r="C56" s="37"/>
      <c r="D56" s="37"/>
      <c r="F56" s="4"/>
    </row>
    <row r="57" spans="1:6" ht="12.75" customHeight="1" x14ac:dyDescent="0.15">
      <c r="A57" s="7" t="s">
        <v>79</v>
      </c>
      <c r="B57" s="42"/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view="pageBreakPreview" zoomScaleSheetLayoutView="100" workbookViewId="0">
      <selection activeCell="C22" sqref="C22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3.83203125" style="43" customWidth="1"/>
    <col min="5" max="5" width="2.6640625" style="2" customWidth="1"/>
    <col min="6" max="6" width="10.6640625" style="44" customWidth="1"/>
    <col min="7" max="7" width="2.6640625" style="2" customWidth="1"/>
    <col min="8" max="10" width="10.6640625" style="43" customWidth="1"/>
    <col min="11" max="11" width="13.6640625" style="43" customWidth="1"/>
    <col min="12" max="14" width="10.6640625" style="43" customWidth="1"/>
    <col min="15" max="15" width="15.1640625" style="43" customWidth="1"/>
    <col min="16" max="18" width="10.6640625" style="43" customWidth="1"/>
    <col min="19" max="19" width="13" style="43" customWidth="1"/>
    <col min="20" max="22" width="10.6640625" style="43" customWidth="1"/>
    <col min="23" max="23" width="13.33203125" style="43" customWidth="1"/>
    <col min="24" max="24" width="2.6640625" style="43" customWidth="1"/>
    <col min="25" max="25" width="14.83203125" style="43" customWidth="1"/>
    <col min="26" max="16384" width="9.1640625" style="43"/>
  </cols>
  <sheetData>
    <row r="1" spans="1:25" ht="12.75" customHeight="1" x14ac:dyDescent="0.15">
      <c r="A1" s="62" t="str">
        <f>'Cover Sheet'!A2</f>
        <v>IDEAL ACADEMY PCS</v>
      </c>
      <c r="B1" s="62"/>
    </row>
    <row r="2" spans="1:25" ht="12.75" customHeight="1" x14ac:dyDescent="0.15">
      <c r="A2" s="43" t="str">
        <f>'Cover Sheet'!A8&amp;" Annual Budget"</f>
        <v>FY2018-19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46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5" ht="13" x14ac:dyDescent="0.15">
      <c r="A5" s="46"/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152</v>
      </c>
      <c r="C7" s="45"/>
      <c r="D7" s="54">
        <v>3694411</v>
      </c>
      <c r="E7" s="55"/>
      <c r="F7" s="55"/>
      <c r="G7" s="55"/>
      <c r="H7" s="54">
        <v>336730</v>
      </c>
      <c r="I7" s="54">
        <v>336730</v>
      </c>
      <c r="J7" s="54">
        <v>336730</v>
      </c>
      <c r="K7" s="55">
        <f>SUM(H7:J7)</f>
        <v>1010190</v>
      </c>
      <c r="L7" s="54">
        <v>336730</v>
      </c>
      <c r="M7" s="54">
        <v>336730</v>
      </c>
      <c r="N7" s="54">
        <v>336730</v>
      </c>
      <c r="O7" s="55">
        <f>SUM(L7:N7)</f>
        <v>1010190</v>
      </c>
      <c r="P7" s="54">
        <v>336730</v>
      </c>
      <c r="Q7" s="54">
        <v>336730</v>
      </c>
      <c r="R7" s="54">
        <v>336730</v>
      </c>
      <c r="S7" s="55">
        <f>SUM(P7:R7)</f>
        <v>1010190</v>
      </c>
      <c r="T7" s="54">
        <v>336730</v>
      </c>
      <c r="U7" s="54">
        <v>336730</v>
      </c>
      <c r="V7" s="54">
        <v>336730</v>
      </c>
      <c r="W7" s="55">
        <f>SUM(T7:V7)</f>
        <v>1010190</v>
      </c>
      <c r="X7" s="45"/>
      <c r="Y7" s="47">
        <f>SUM(K7,O7,S7,W7)</f>
        <v>4040760</v>
      </c>
    </row>
    <row r="8" spans="1:25" ht="13" x14ac:dyDescent="0.15">
      <c r="A8" s="46"/>
      <c r="B8" s="46" t="s">
        <v>153</v>
      </c>
      <c r="C8" s="45"/>
      <c r="D8" s="54">
        <v>260760</v>
      </c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ht="13" x14ac:dyDescent="0.15">
      <c r="A9" s="46"/>
      <c r="B9" s="46" t="s">
        <v>5</v>
      </c>
      <c r="C9" s="45"/>
      <c r="D9" s="54">
        <v>937200</v>
      </c>
      <c r="E9" s="55"/>
      <c r="F9" s="55"/>
      <c r="G9" s="55"/>
      <c r="H9" s="54">
        <v>75827.25</v>
      </c>
      <c r="I9" s="54">
        <v>75827.25</v>
      </c>
      <c r="J9" s="54">
        <v>75827.25</v>
      </c>
      <c r="K9" s="55">
        <f t="shared" si="1"/>
        <v>227481.75</v>
      </c>
      <c r="L9" s="54">
        <v>75827.25</v>
      </c>
      <c r="M9" s="54">
        <v>75827.25</v>
      </c>
      <c r="N9" s="54">
        <v>75827.25</v>
      </c>
      <c r="O9" s="55">
        <f t="shared" si="2"/>
        <v>227481.75</v>
      </c>
      <c r="P9" s="54">
        <v>75827.25</v>
      </c>
      <c r="Q9" s="54">
        <v>75827.25</v>
      </c>
      <c r="R9" s="54">
        <v>75827.25</v>
      </c>
      <c r="S9" s="55">
        <f t="shared" si="3"/>
        <v>227481.75</v>
      </c>
      <c r="T9" s="54">
        <v>75827.25</v>
      </c>
      <c r="U9" s="54">
        <v>75827.25</v>
      </c>
      <c r="V9" s="54">
        <v>75827.25</v>
      </c>
      <c r="W9" s="55">
        <f t="shared" si="4"/>
        <v>227481.75</v>
      </c>
      <c r="X9" s="45"/>
      <c r="Y9" s="47">
        <f t="shared" si="5"/>
        <v>909927</v>
      </c>
    </row>
    <row r="10" spans="1:25" ht="13" x14ac:dyDescent="0.15">
      <c r="A10" s="46"/>
      <c r="B10" s="46" t="s">
        <v>166</v>
      </c>
      <c r="C10" s="45"/>
      <c r="D10" s="54">
        <v>233000</v>
      </c>
      <c r="E10" s="55"/>
      <c r="F10" s="55"/>
      <c r="G10" s="55"/>
      <c r="H10" s="54"/>
      <c r="I10" s="54"/>
      <c r="J10" s="54">
        <v>87124.5</v>
      </c>
      <c r="K10" s="55">
        <f t="shared" si="1"/>
        <v>87124.5</v>
      </c>
      <c r="L10" s="54"/>
      <c r="M10" s="54"/>
      <c r="N10" s="54">
        <v>87124.5</v>
      </c>
      <c r="O10" s="55">
        <f t="shared" si="2"/>
        <v>87124.5</v>
      </c>
      <c r="P10" s="54"/>
      <c r="Q10" s="54"/>
      <c r="R10" s="54">
        <v>87124.5</v>
      </c>
      <c r="S10" s="55">
        <f t="shared" si="3"/>
        <v>87124.5</v>
      </c>
      <c r="T10" s="54"/>
      <c r="U10" s="54"/>
      <c r="V10" s="54">
        <v>87124.5</v>
      </c>
      <c r="W10" s="55">
        <f t="shared" si="4"/>
        <v>87124.5</v>
      </c>
      <c r="X10" s="45"/>
      <c r="Y10" s="47">
        <f t="shared" si="5"/>
        <v>348498</v>
      </c>
    </row>
    <row r="11" spans="1:25" ht="13" x14ac:dyDescent="0.15">
      <c r="A11" s="46"/>
      <c r="B11" s="46" t="s">
        <v>6</v>
      </c>
      <c r="C11" s="45"/>
      <c r="D11" s="54">
        <v>150000</v>
      </c>
      <c r="E11" s="55"/>
      <c r="F11" s="55"/>
      <c r="G11" s="55"/>
      <c r="H11" s="54"/>
      <c r="I11" s="54"/>
      <c r="J11" s="54">
        <v>37500</v>
      </c>
      <c r="K11" s="55">
        <f t="shared" si="1"/>
        <v>37500</v>
      </c>
      <c r="L11" s="54"/>
      <c r="M11" s="54"/>
      <c r="N11" s="54">
        <v>37500</v>
      </c>
      <c r="O11" s="55">
        <f t="shared" si="2"/>
        <v>37500</v>
      </c>
      <c r="P11" s="54"/>
      <c r="Q11" s="54"/>
      <c r="R11" s="54">
        <v>37500</v>
      </c>
      <c r="S11" s="55">
        <f t="shared" si="3"/>
        <v>37500</v>
      </c>
      <c r="T11" s="54"/>
      <c r="U11" s="54"/>
      <c r="V11" s="54">
        <v>37500</v>
      </c>
      <c r="W11" s="55">
        <f t="shared" si="4"/>
        <v>37500</v>
      </c>
      <c r="X11" s="45"/>
      <c r="Y11" s="47">
        <f t="shared" si="5"/>
        <v>150000</v>
      </c>
    </row>
    <row r="12" spans="1:25" ht="13" x14ac:dyDescent="0.15">
      <c r="A12" s="46"/>
      <c r="B12" s="46" t="s">
        <v>7</v>
      </c>
      <c r="C12" s="45"/>
      <c r="D12" s="54">
        <v>10000</v>
      </c>
      <c r="E12" s="55"/>
      <c r="F12" s="55"/>
      <c r="G12" s="55"/>
      <c r="H12" s="54"/>
      <c r="I12" s="54"/>
      <c r="J12" s="54">
        <v>1537.5</v>
      </c>
      <c r="K12" s="55">
        <f t="shared" si="1"/>
        <v>1537.5</v>
      </c>
      <c r="L12" s="54"/>
      <c r="M12" s="54"/>
      <c r="N12" s="54">
        <v>1537.5</v>
      </c>
      <c r="O12" s="55">
        <f t="shared" si="2"/>
        <v>1537.5</v>
      </c>
      <c r="P12" s="54"/>
      <c r="Q12" s="54"/>
      <c r="R12" s="54">
        <v>1537.5</v>
      </c>
      <c r="S12" s="55">
        <f t="shared" si="3"/>
        <v>1537.5</v>
      </c>
      <c r="T12" s="54"/>
      <c r="U12" s="54"/>
      <c r="V12" s="54">
        <v>1537.5</v>
      </c>
      <c r="W12" s="55">
        <f t="shared" si="4"/>
        <v>1537.5</v>
      </c>
      <c r="X12" s="45"/>
      <c r="Y12" s="47">
        <f t="shared" si="5"/>
        <v>6150</v>
      </c>
    </row>
    <row r="13" spans="1:25" ht="13" x14ac:dyDescent="0.15">
      <c r="A13" s="46"/>
      <c r="B13" s="46" t="s">
        <v>8</v>
      </c>
      <c r="C13" s="45"/>
      <c r="D13" s="54">
        <v>39150</v>
      </c>
      <c r="E13" s="55"/>
      <c r="F13" s="55"/>
      <c r="G13" s="55"/>
      <c r="H13" s="54"/>
      <c r="I13" s="54">
        <v>3000</v>
      </c>
      <c r="J13" s="54">
        <v>3000</v>
      </c>
      <c r="K13" s="55">
        <f t="shared" si="1"/>
        <v>6000</v>
      </c>
      <c r="L13" s="54"/>
      <c r="M13" s="54">
        <v>3000</v>
      </c>
      <c r="N13" s="54">
        <v>3000</v>
      </c>
      <c r="O13" s="55">
        <f t="shared" si="2"/>
        <v>6000</v>
      </c>
      <c r="P13" s="54"/>
      <c r="Q13" s="54">
        <v>3000</v>
      </c>
      <c r="R13" s="54">
        <v>3000</v>
      </c>
      <c r="S13" s="55">
        <f t="shared" si="3"/>
        <v>6000</v>
      </c>
      <c r="T13" s="54"/>
      <c r="U13" s="54">
        <v>3000</v>
      </c>
      <c r="V13" s="54">
        <v>3000</v>
      </c>
      <c r="W13" s="55">
        <f t="shared" si="4"/>
        <v>6000</v>
      </c>
      <c r="X13" s="45"/>
      <c r="Y13" s="47">
        <f t="shared" si="5"/>
        <v>24000</v>
      </c>
    </row>
    <row r="14" spans="1:25" ht="13" x14ac:dyDescent="0.15">
      <c r="A14" s="46"/>
      <c r="B14" s="46" t="s">
        <v>154</v>
      </c>
      <c r="C14" s="45"/>
      <c r="D14" s="110"/>
      <c r="E14" s="55"/>
      <c r="F14" s="55"/>
      <c r="G14" s="55"/>
      <c r="H14" s="110">
        <v>30000</v>
      </c>
      <c r="I14" s="110"/>
      <c r="J14" s="110">
        <v>25000</v>
      </c>
      <c r="K14" s="55">
        <f t="shared" si="1"/>
        <v>55000</v>
      </c>
      <c r="L14" s="110"/>
      <c r="M14" s="110"/>
      <c r="N14" s="110"/>
      <c r="O14" s="55">
        <f t="shared" si="2"/>
        <v>0</v>
      </c>
      <c r="P14" s="110"/>
      <c r="Q14" s="110"/>
      <c r="R14" s="110"/>
      <c r="S14" s="55">
        <f t="shared" si="3"/>
        <v>0</v>
      </c>
      <c r="T14" s="110"/>
      <c r="U14" s="110"/>
      <c r="V14" s="110"/>
      <c r="W14" s="55">
        <f t="shared" si="4"/>
        <v>0</v>
      </c>
      <c r="X14" s="45"/>
      <c r="Y14" s="47">
        <f t="shared" si="5"/>
        <v>55000</v>
      </c>
    </row>
    <row r="15" spans="1:25" ht="13" x14ac:dyDescent="0.15">
      <c r="A15" s="46"/>
      <c r="B15" s="46" t="s">
        <v>9</v>
      </c>
      <c r="C15" s="45"/>
      <c r="D15" s="54">
        <v>110500</v>
      </c>
      <c r="E15" s="55"/>
      <c r="F15" s="55"/>
      <c r="G15" s="55"/>
      <c r="H15" s="54">
        <v>3167</v>
      </c>
      <c r="I15" s="54">
        <v>3167</v>
      </c>
      <c r="J15" s="54">
        <v>3167</v>
      </c>
      <c r="K15" s="55">
        <f t="shared" si="1"/>
        <v>9501</v>
      </c>
      <c r="L15" s="54">
        <v>3167</v>
      </c>
      <c r="M15" s="54">
        <v>4717</v>
      </c>
      <c r="N15" s="54">
        <v>3167</v>
      </c>
      <c r="O15" s="55">
        <f t="shared" si="2"/>
        <v>11051</v>
      </c>
      <c r="P15" s="54">
        <v>4717</v>
      </c>
      <c r="Q15" s="54">
        <v>3167</v>
      </c>
      <c r="R15" s="54">
        <v>3167</v>
      </c>
      <c r="S15" s="55">
        <f t="shared" si="3"/>
        <v>11051</v>
      </c>
      <c r="T15" s="54">
        <v>3167</v>
      </c>
      <c r="U15" s="54">
        <v>3167</v>
      </c>
      <c r="V15" s="54">
        <v>3167</v>
      </c>
      <c r="W15" s="55">
        <f t="shared" si="4"/>
        <v>9501</v>
      </c>
      <c r="X15" s="45"/>
      <c r="Y15" s="48">
        <f t="shared" si="5"/>
        <v>41104</v>
      </c>
    </row>
    <row r="16" spans="1:25" ht="13" x14ac:dyDescent="0.15">
      <c r="A16" s="46"/>
      <c r="B16" s="56" t="s">
        <v>10</v>
      </c>
      <c r="C16" s="45"/>
      <c r="D16" s="77">
        <f>SUM(D7:D15)</f>
        <v>5435021</v>
      </c>
      <c r="E16" s="106"/>
      <c r="F16" s="106"/>
      <c r="G16" s="106"/>
      <c r="H16" s="77">
        <f>SUM(H7:H15)</f>
        <v>445724.25</v>
      </c>
      <c r="I16" s="77">
        <f t="shared" ref="I16:J16" si="6">SUM(I7:I15)</f>
        <v>418724.25</v>
      </c>
      <c r="J16" s="77">
        <f t="shared" si="6"/>
        <v>569886.25</v>
      </c>
      <c r="K16" s="77">
        <f>SUM(H16:J16)</f>
        <v>1434334.75</v>
      </c>
      <c r="L16" s="77">
        <f>SUM(L7:L15)</f>
        <v>415724.25</v>
      </c>
      <c r="M16" s="77">
        <f t="shared" ref="M16:N16" si="7">SUM(M7:M15)</f>
        <v>420274.25</v>
      </c>
      <c r="N16" s="77">
        <f t="shared" si="7"/>
        <v>544886.25</v>
      </c>
      <c r="O16" s="77">
        <f>SUM(L16:N16)</f>
        <v>1380884.75</v>
      </c>
      <c r="P16" s="77">
        <f>SUM(P7:P15)</f>
        <v>417274.25</v>
      </c>
      <c r="Q16" s="77">
        <f t="shared" ref="Q16:R16" si="8">SUM(Q7:Q15)</f>
        <v>418724.25</v>
      </c>
      <c r="R16" s="77">
        <f t="shared" si="8"/>
        <v>544886.25</v>
      </c>
      <c r="S16" s="77">
        <f>SUM(P16:R16)</f>
        <v>1380884.75</v>
      </c>
      <c r="T16" s="77">
        <f>SUM(T7:T15)</f>
        <v>415724.25</v>
      </c>
      <c r="U16" s="77">
        <f t="shared" ref="U16:V16" si="9">SUM(U7:U15)</f>
        <v>418724.25</v>
      </c>
      <c r="V16" s="77">
        <f t="shared" si="9"/>
        <v>544886.25</v>
      </c>
      <c r="W16" s="77">
        <f>SUM(T16:V16)</f>
        <v>1379334.75</v>
      </c>
      <c r="X16" s="107"/>
      <c r="Y16" s="108">
        <f>SUM(K16,O16,S16,W16)</f>
        <v>5575439</v>
      </c>
    </row>
    <row r="17" spans="1:25" ht="13" x14ac:dyDescent="0.1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" x14ac:dyDescent="0.1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" x14ac:dyDescent="0.1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15">
      <c r="A20" s="46"/>
      <c r="B20" s="2" t="s">
        <v>12</v>
      </c>
      <c r="C20" s="45"/>
      <c r="D20" s="109">
        <v>105000</v>
      </c>
      <c r="E20" s="66"/>
      <c r="F20" s="109">
        <v>1</v>
      </c>
      <c r="G20" s="66"/>
      <c r="H20" s="109">
        <v>10000</v>
      </c>
      <c r="I20" s="109">
        <v>10000</v>
      </c>
      <c r="J20" s="109">
        <v>10000</v>
      </c>
      <c r="K20" s="67">
        <f t="shared" ref="K20:K26" si="10">SUM(H20:J20)</f>
        <v>30000</v>
      </c>
      <c r="L20" s="109">
        <v>10000</v>
      </c>
      <c r="M20" s="109">
        <v>10000</v>
      </c>
      <c r="N20" s="109">
        <v>10000</v>
      </c>
      <c r="O20" s="67">
        <f t="shared" ref="O20:O26" si="11">SUM(L20:N20)</f>
        <v>30000</v>
      </c>
      <c r="P20" s="109">
        <v>10000</v>
      </c>
      <c r="Q20" s="109">
        <v>10000</v>
      </c>
      <c r="R20" s="109">
        <v>10000</v>
      </c>
      <c r="S20" s="67">
        <f t="shared" ref="S20:S26" si="12">SUM(P20:R20)</f>
        <v>30000</v>
      </c>
      <c r="T20" s="109">
        <v>10000</v>
      </c>
      <c r="U20" s="109">
        <v>10000</v>
      </c>
      <c r="V20" s="109">
        <v>10000</v>
      </c>
      <c r="W20" s="67">
        <f t="shared" ref="W20:W26" si="13">SUM(T20:V20)</f>
        <v>30000</v>
      </c>
      <c r="X20" s="45"/>
      <c r="Y20" s="47">
        <f t="shared" ref="Y20:Y26" si="14">SUM(K20,O20,S20,W20)</f>
        <v>120000</v>
      </c>
    </row>
    <row r="21" spans="1:25" ht="13" x14ac:dyDescent="0.15">
      <c r="A21" s="46"/>
      <c r="B21" s="2" t="s">
        <v>13</v>
      </c>
      <c r="C21" s="45"/>
      <c r="D21" s="109">
        <v>1439651</v>
      </c>
      <c r="E21" s="66"/>
      <c r="F21" s="109">
        <v>28</v>
      </c>
      <c r="G21" s="66"/>
      <c r="H21" s="109">
        <v>150776</v>
      </c>
      <c r="I21" s="109">
        <v>113704.8</v>
      </c>
      <c r="J21" s="109">
        <v>113704.8</v>
      </c>
      <c r="K21" s="67">
        <f t="shared" si="10"/>
        <v>378185.6</v>
      </c>
      <c r="L21" s="109">
        <v>118776</v>
      </c>
      <c r="M21" s="109">
        <v>118776</v>
      </c>
      <c r="N21" s="109">
        <v>118776</v>
      </c>
      <c r="O21" s="67">
        <f t="shared" si="11"/>
        <v>356328</v>
      </c>
      <c r="P21" s="109">
        <v>118776</v>
      </c>
      <c r="Q21" s="109">
        <v>118776</v>
      </c>
      <c r="R21" s="109">
        <v>118776</v>
      </c>
      <c r="S21" s="67">
        <f t="shared" si="12"/>
        <v>356328</v>
      </c>
      <c r="T21" s="109">
        <v>118776</v>
      </c>
      <c r="U21" s="109">
        <v>113704.8</v>
      </c>
      <c r="V21" s="109">
        <v>113704.8</v>
      </c>
      <c r="W21" s="67">
        <f t="shared" si="13"/>
        <v>346185.6</v>
      </c>
      <c r="X21" s="45"/>
      <c r="Y21" s="47">
        <f t="shared" si="14"/>
        <v>1437027.2000000002</v>
      </c>
    </row>
    <row r="22" spans="1:25" ht="13" x14ac:dyDescent="0.15">
      <c r="A22" s="46"/>
      <c r="B22" s="2" t="s">
        <v>14</v>
      </c>
      <c r="C22" s="45"/>
      <c r="D22" s="109">
        <v>192981</v>
      </c>
      <c r="E22" s="66"/>
      <c r="F22" s="109">
        <v>4</v>
      </c>
      <c r="G22" s="66"/>
      <c r="H22" s="109">
        <v>16950</v>
      </c>
      <c r="I22" s="109">
        <v>16950</v>
      </c>
      <c r="J22" s="109">
        <v>16950</v>
      </c>
      <c r="K22" s="67">
        <f t="shared" si="10"/>
        <v>50850</v>
      </c>
      <c r="L22" s="109">
        <v>16950</v>
      </c>
      <c r="M22" s="109">
        <v>16950</v>
      </c>
      <c r="N22" s="109">
        <v>16950</v>
      </c>
      <c r="O22" s="67">
        <f t="shared" si="11"/>
        <v>50850</v>
      </c>
      <c r="P22" s="109">
        <v>16950</v>
      </c>
      <c r="Q22" s="109">
        <v>16950</v>
      </c>
      <c r="R22" s="109">
        <v>16950</v>
      </c>
      <c r="S22" s="67">
        <f t="shared" si="12"/>
        <v>50850</v>
      </c>
      <c r="T22" s="109">
        <v>16950</v>
      </c>
      <c r="U22" s="109">
        <v>16950</v>
      </c>
      <c r="V22" s="109">
        <v>16950</v>
      </c>
      <c r="W22" s="67">
        <f t="shared" si="13"/>
        <v>50850</v>
      </c>
      <c r="X22" s="45"/>
      <c r="Y22" s="47">
        <f t="shared" si="14"/>
        <v>203400</v>
      </c>
    </row>
    <row r="23" spans="1:25" ht="13" x14ac:dyDescent="0.15">
      <c r="A23" s="46"/>
      <c r="B23" s="2" t="s">
        <v>15</v>
      </c>
      <c r="C23" s="45"/>
      <c r="D23" s="109">
        <v>298123</v>
      </c>
      <c r="E23" s="66"/>
      <c r="F23" s="109">
        <v>14</v>
      </c>
      <c r="G23" s="66"/>
      <c r="H23" s="109">
        <v>42979</v>
      </c>
      <c r="I23" s="109">
        <v>32479</v>
      </c>
      <c r="J23" s="109">
        <v>32479</v>
      </c>
      <c r="K23" s="67">
        <f t="shared" si="10"/>
        <v>107937</v>
      </c>
      <c r="L23" s="109">
        <v>32979</v>
      </c>
      <c r="M23" s="109">
        <v>32979</v>
      </c>
      <c r="N23" s="109">
        <v>32979</v>
      </c>
      <c r="O23" s="67">
        <f t="shared" si="11"/>
        <v>98937</v>
      </c>
      <c r="P23" s="109">
        <v>32979</v>
      </c>
      <c r="Q23" s="109">
        <v>32979</v>
      </c>
      <c r="R23" s="109">
        <v>32979</v>
      </c>
      <c r="S23" s="67">
        <f t="shared" si="12"/>
        <v>98937</v>
      </c>
      <c r="T23" s="109">
        <v>32979</v>
      </c>
      <c r="U23" s="109">
        <v>32479</v>
      </c>
      <c r="V23" s="109">
        <v>32479</v>
      </c>
      <c r="W23" s="67">
        <f t="shared" si="13"/>
        <v>97937</v>
      </c>
      <c r="X23" s="45"/>
      <c r="Y23" s="47">
        <f t="shared" si="14"/>
        <v>403748</v>
      </c>
    </row>
    <row r="24" spans="1:25" ht="13" x14ac:dyDescent="0.15">
      <c r="A24" s="46"/>
      <c r="B24" s="2" t="s">
        <v>16</v>
      </c>
      <c r="C24" s="45"/>
      <c r="D24" s="109">
        <v>1029605</v>
      </c>
      <c r="E24" s="66"/>
      <c r="F24" s="109">
        <v>21</v>
      </c>
      <c r="G24" s="66"/>
      <c r="H24" s="109">
        <v>57039</v>
      </c>
      <c r="I24" s="109">
        <v>56182</v>
      </c>
      <c r="J24" s="109">
        <v>56182</v>
      </c>
      <c r="K24" s="67">
        <f t="shared" si="10"/>
        <v>169403</v>
      </c>
      <c r="L24" s="109">
        <v>57039</v>
      </c>
      <c r="M24" s="109">
        <v>57039</v>
      </c>
      <c r="N24" s="109">
        <v>57039</v>
      </c>
      <c r="O24" s="67">
        <f t="shared" si="11"/>
        <v>171117</v>
      </c>
      <c r="P24" s="109">
        <v>57039</v>
      </c>
      <c r="Q24" s="109">
        <v>57039</v>
      </c>
      <c r="R24" s="109">
        <v>57039</v>
      </c>
      <c r="S24" s="67">
        <f t="shared" si="12"/>
        <v>171117</v>
      </c>
      <c r="T24" s="109">
        <v>57039</v>
      </c>
      <c r="U24" s="109">
        <v>56182</v>
      </c>
      <c r="V24" s="109">
        <v>56182</v>
      </c>
      <c r="W24" s="67">
        <f t="shared" si="13"/>
        <v>169403</v>
      </c>
      <c r="X24" s="45"/>
      <c r="Y24" s="47">
        <f t="shared" si="14"/>
        <v>681040</v>
      </c>
    </row>
    <row r="25" spans="1:25" ht="13" x14ac:dyDescent="0.15">
      <c r="A25" s="46"/>
      <c r="B25" s="2" t="s">
        <v>167</v>
      </c>
      <c r="C25" s="45"/>
      <c r="D25" s="109"/>
      <c r="E25" s="66"/>
      <c r="F25" s="109">
        <v>6</v>
      </c>
      <c r="G25" s="66"/>
      <c r="H25" s="109">
        <v>40047</v>
      </c>
      <c r="I25" s="109">
        <v>26333</v>
      </c>
      <c r="J25" s="109">
        <v>26333</v>
      </c>
      <c r="K25" s="67">
        <f t="shared" si="10"/>
        <v>92713</v>
      </c>
      <c r="L25" s="109">
        <v>27047</v>
      </c>
      <c r="M25" s="109">
        <v>27047</v>
      </c>
      <c r="N25" s="109">
        <v>27047</v>
      </c>
      <c r="O25" s="67">
        <f t="shared" si="11"/>
        <v>81141</v>
      </c>
      <c r="P25" s="109">
        <v>27047</v>
      </c>
      <c r="Q25" s="109">
        <v>27047</v>
      </c>
      <c r="R25" s="109">
        <v>27047</v>
      </c>
      <c r="S25" s="67">
        <f t="shared" si="12"/>
        <v>81141</v>
      </c>
      <c r="T25" s="109">
        <v>27047</v>
      </c>
      <c r="U25" s="109">
        <v>26333</v>
      </c>
      <c r="V25" s="109">
        <v>26333</v>
      </c>
      <c r="W25" s="67">
        <f t="shared" si="13"/>
        <v>79713</v>
      </c>
      <c r="X25" s="45"/>
      <c r="Y25" s="47">
        <f t="shared" si="14"/>
        <v>334708</v>
      </c>
    </row>
    <row r="26" spans="1:25" ht="13" x14ac:dyDescent="0.15">
      <c r="A26" s="46"/>
      <c r="B26" s="2" t="s">
        <v>168</v>
      </c>
      <c r="C26" s="45"/>
      <c r="D26" s="109">
        <v>224146</v>
      </c>
      <c r="E26" s="66"/>
      <c r="F26" s="109"/>
      <c r="G26" s="66"/>
      <c r="H26" s="109">
        <v>35313</v>
      </c>
      <c r="I26" s="109">
        <v>35313</v>
      </c>
      <c r="J26" s="109">
        <v>35313</v>
      </c>
      <c r="K26" s="67">
        <f t="shared" si="10"/>
        <v>105939</v>
      </c>
      <c r="L26" s="109">
        <v>35313</v>
      </c>
      <c r="M26" s="109">
        <v>35313</v>
      </c>
      <c r="N26" s="109">
        <v>35313</v>
      </c>
      <c r="O26" s="67">
        <f t="shared" si="11"/>
        <v>105939</v>
      </c>
      <c r="P26" s="109">
        <v>35313</v>
      </c>
      <c r="Q26" s="109">
        <v>35313</v>
      </c>
      <c r="R26" s="109">
        <v>35313</v>
      </c>
      <c r="S26" s="67">
        <f t="shared" si="12"/>
        <v>105939</v>
      </c>
      <c r="T26" s="109">
        <v>35313</v>
      </c>
      <c r="U26" s="109">
        <v>35313</v>
      </c>
      <c r="V26" s="109">
        <v>35313</v>
      </c>
      <c r="W26" s="67">
        <f t="shared" si="13"/>
        <v>105939</v>
      </c>
      <c r="X26" s="45"/>
      <c r="Y26" s="48">
        <f t="shared" si="14"/>
        <v>423756</v>
      </c>
    </row>
    <row r="27" spans="1:25" ht="13" x14ac:dyDescent="0.15">
      <c r="A27" s="2"/>
      <c r="B27" s="56" t="s">
        <v>17</v>
      </c>
      <c r="C27" s="45"/>
      <c r="D27" s="77">
        <f>SUM(D20:D26)</f>
        <v>3289506</v>
      </c>
      <c r="E27" s="106"/>
      <c r="F27" s="77">
        <f>SUM(F20:F26)</f>
        <v>74</v>
      </c>
      <c r="G27" s="106"/>
      <c r="H27" s="77">
        <f>SUM(H20:H26)</f>
        <v>353104</v>
      </c>
      <c r="I27" s="77">
        <f>SUM(I20:I26)</f>
        <v>290961.8</v>
      </c>
      <c r="J27" s="77">
        <f>SUM(J20:J26)</f>
        <v>290961.8</v>
      </c>
      <c r="K27" s="77">
        <f>SUM(H27:J27)</f>
        <v>935027.60000000009</v>
      </c>
      <c r="L27" s="77">
        <f>SUM(L20:L26)</f>
        <v>298104</v>
      </c>
      <c r="M27" s="77">
        <f>SUM(M20:M26)</f>
        <v>298104</v>
      </c>
      <c r="N27" s="77">
        <f>SUM(N20:N26)</f>
        <v>298104</v>
      </c>
      <c r="O27" s="77">
        <f>SUM(L27:N27)</f>
        <v>894312</v>
      </c>
      <c r="P27" s="77">
        <f>SUM(P20:P26)</f>
        <v>298104</v>
      </c>
      <c r="Q27" s="77">
        <f>SUM(Q20:Q26)</f>
        <v>298104</v>
      </c>
      <c r="R27" s="77">
        <f>SUM(R20:R26)</f>
        <v>298104</v>
      </c>
      <c r="S27" s="77">
        <f>SUM(P27:R27)</f>
        <v>894312</v>
      </c>
      <c r="T27" s="77">
        <f>SUM(T20:T26)</f>
        <v>298104</v>
      </c>
      <c r="U27" s="77">
        <f>SUM(U20:U26)</f>
        <v>290961.8</v>
      </c>
      <c r="V27" s="77">
        <f>SUM(V20:V26)</f>
        <v>290961.8</v>
      </c>
      <c r="W27" s="77">
        <f t="shared" ref="W20:W27" si="15">SUM(T27:V27)</f>
        <v>880027.60000000009</v>
      </c>
      <c r="X27" s="107"/>
      <c r="Y27" s="108">
        <f t="shared" ref="Y20:Y27" si="16">SUM(K27,O27,S27,W27)</f>
        <v>3603679.2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" x14ac:dyDescent="0.1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15">
      <c r="A30" s="46"/>
      <c r="B30" s="2" t="s">
        <v>169</v>
      </c>
      <c r="C30" s="45"/>
      <c r="D30" s="109">
        <v>60000</v>
      </c>
      <c r="E30" s="66"/>
      <c r="F30" s="66"/>
      <c r="G30" s="66"/>
      <c r="H30" s="109">
        <v>11250</v>
      </c>
      <c r="I30" s="109">
        <v>2500</v>
      </c>
      <c r="J30" s="109"/>
      <c r="K30" s="67">
        <f t="shared" ref="K30:K34" si="17">SUM(H30:J30)</f>
        <v>13750</v>
      </c>
      <c r="L30" s="109">
        <v>11250</v>
      </c>
      <c r="M30" s="109"/>
      <c r="N30" s="109"/>
      <c r="O30" s="67">
        <f t="shared" ref="O30:O34" si="18">SUM(L30:N30)</f>
        <v>11250</v>
      </c>
      <c r="P30" s="109">
        <v>11250</v>
      </c>
      <c r="Q30" s="109"/>
      <c r="R30" s="109"/>
      <c r="S30" s="67">
        <f t="shared" ref="S30:S34" si="19">SUM(P30:R30)</f>
        <v>11250</v>
      </c>
      <c r="T30" s="109">
        <v>11250</v>
      </c>
      <c r="U30" s="109"/>
      <c r="V30" s="109"/>
      <c r="W30" s="67">
        <f t="shared" ref="W30:W34" si="20">SUM(T30:V30)</f>
        <v>11250</v>
      </c>
      <c r="X30" s="45"/>
      <c r="Y30" s="47">
        <f t="shared" ref="Y30:Y34" si="21">SUM(K30,O30,S30,W30)</f>
        <v>47500</v>
      </c>
    </row>
    <row r="31" spans="1:25" ht="13" x14ac:dyDescent="0.15">
      <c r="A31" s="46"/>
      <c r="B31" s="2" t="s">
        <v>170</v>
      </c>
      <c r="C31" s="45"/>
      <c r="D31" s="109">
        <v>30000</v>
      </c>
      <c r="E31" s="66"/>
      <c r="F31" s="66"/>
      <c r="G31" s="66"/>
      <c r="H31" s="109">
        <v>30000</v>
      </c>
      <c r="I31" s="109"/>
      <c r="J31" s="109"/>
      <c r="K31" s="67">
        <f t="shared" si="17"/>
        <v>30000</v>
      </c>
      <c r="L31" s="109">
        <v>0</v>
      </c>
      <c r="M31" s="109"/>
      <c r="N31" s="109"/>
      <c r="O31" s="67">
        <f t="shared" si="18"/>
        <v>0</v>
      </c>
      <c r="P31" s="109"/>
      <c r="Q31" s="109"/>
      <c r="R31" s="109"/>
      <c r="S31" s="67">
        <f t="shared" si="19"/>
        <v>0</v>
      </c>
      <c r="T31" s="109"/>
      <c r="U31" s="109"/>
      <c r="V31" s="109"/>
      <c r="W31" s="67">
        <f>K31+O31+S31+X31</f>
        <v>30000</v>
      </c>
      <c r="X31" s="45"/>
      <c r="Y31" s="47">
        <f>W31</f>
        <v>30000</v>
      </c>
    </row>
    <row r="32" spans="1:25" ht="13" x14ac:dyDescent="0.15">
      <c r="A32" s="46"/>
      <c r="B32" s="2" t="s">
        <v>19</v>
      </c>
      <c r="C32" s="45"/>
      <c r="D32" s="109">
        <v>115000</v>
      </c>
      <c r="E32" s="66"/>
      <c r="F32" s="66"/>
      <c r="G32" s="66"/>
      <c r="H32" s="109">
        <v>7500</v>
      </c>
      <c r="I32" s="109">
        <v>7500</v>
      </c>
      <c r="J32" s="109">
        <v>7500</v>
      </c>
      <c r="K32" s="67">
        <f t="shared" si="17"/>
        <v>22500</v>
      </c>
      <c r="L32" s="109">
        <v>7500</v>
      </c>
      <c r="M32" s="109">
        <v>7500</v>
      </c>
      <c r="N32" s="109">
        <v>7500</v>
      </c>
      <c r="O32" s="67">
        <f t="shared" si="18"/>
        <v>22500</v>
      </c>
      <c r="P32" s="109">
        <v>7500</v>
      </c>
      <c r="Q32" s="109">
        <v>7500</v>
      </c>
      <c r="R32" s="109">
        <v>7500</v>
      </c>
      <c r="S32" s="67">
        <f t="shared" si="19"/>
        <v>22500</v>
      </c>
      <c r="T32" s="109">
        <v>7500</v>
      </c>
      <c r="U32" s="109">
        <v>7500</v>
      </c>
      <c r="V32" s="109">
        <v>7500</v>
      </c>
      <c r="W32" s="67">
        <f t="shared" si="20"/>
        <v>22500</v>
      </c>
      <c r="X32" s="45"/>
      <c r="Y32" s="47">
        <f t="shared" si="21"/>
        <v>90000</v>
      </c>
    </row>
    <row r="33" spans="1:25" ht="13" x14ac:dyDescent="0.15">
      <c r="A33" s="46"/>
      <c r="B33" s="46" t="s">
        <v>32</v>
      </c>
      <c r="C33" s="45"/>
      <c r="D33" s="109">
        <v>187500</v>
      </c>
      <c r="E33" s="66"/>
      <c r="F33" s="66"/>
      <c r="G33" s="66"/>
      <c r="H33" s="109"/>
      <c r="I33" s="109">
        <v>17045</v>
      </c>
      <c r="J33" s="109">
        <v>17045</v>
      </c>
      <c r="K33" s="67">
        <f>SUM(H33:J33)</f>
        <v>34090</v>
      </c>
      <c r="L33" s="109">
        <v>17045</v>
      </c>
      <c r="M33" s="109">
        <v>17045</v>
      </c>
      <c r="N33" s="109">
        <v>17045</v>
      </c>
      <c r="O33" s="67">
        <f>SUM(L33:N33)</f>
        <v>51135</v>
      </c>
      <c r="P33" s="109">
        <v>17045</v>
      </c>
      <c r="Q33" s="109">
        <v>17045</v>
      </c>
      <c r="R33" s="109">
        <v>17045</v>
      </c>
      <c r="S33" s="67">
        <f>SUM(P33:R33)</f>
        <v>51135</v>
      </c>
      <c r="T33" s="109">
        <v>17045</v>
      </c>
      <c r="U33" s="109">
        <v>17045</v>
      </c>
      <c r="V33" s="109">
        <v>17045</v>
      </c>
      <c r="W33" s="67">
        <f>SUM(T33:V33)</f>
        <v>51135</v>
      </c>
      <c r="X33" s="45"/>
      <c r="Y33" s="47">
        <f>SUM(K33,O33,S33,W33)</f>
        <v>187495</v>
      </c>
    </row>
    <row r="34" spans="1:25" ht="13" x14ac:dyDescent="0.15">
      <c r="A34" s="46"/>
      <c r="B34" s="2" t="s">
        <v>171</v>
      </c>
      <c r="C34" s="45"/>
      <c r="D34" s="109">
        <v>2500</v>
      </c>
      <c r="E34" s="66"/>
      <c r="F34" s="66"/>
      <c r="G34" s="66"/>
      <c r="H34" s="109"/>
      <c r="I34" s="109"/>
      <c r="J34" s="109"/>
      <c r="K34" s="67">
        <f t="shared" si="17"/>
        <v>0</v>
      </c>
      <c r="L34" s="109"/>
      <c r="M34" s="109"/>
      <c r="N34" s="109"/>
      <c r="O34" s="67">
        <f t="shared" si="18"/>
        <v>0</v>
      </c>
      <c r="P34" s="109"/>
      <c r="Q34" s="109"/>
      <c r="R34" s="109"/>
      <c r="S34" s="67">
        <f t="shared" si="19"/>
        <v>0</v>
      </c>
      <c r="T34" s="109"/>
      <c r="U34" s="109"/>
      <c r="V34" s="109"/>
      <c r="W34" s="67">
        <f t="shared" si="20"/>
        <v>0</v>
      </c>
      <c r="X34" s="45"/>
      <c r="Y34" s="48">
        <f t="shared" si="21"/>
        <v>0</v>
      </c>
    </row>
    <row r="35" spans="1:25" ht="13" x14ac:dyDescent="0.15">
      <c r="A35" s="2"/>
      <c r="B35" s="56" t="s">
        <v>20</v>
      </c>
      <c r="C35" s="45"/>
      <c r="D35" s="57">
        <f>SUM(D30:D34)</f>
        <v>395000</v>
      </c>
      <c r="E35" s="58"/>
      <c r="F35" s="58"/>
      <c r="G35" s="58"/>
      <c r="H35" s="57">
        <f>SUM(H30:H34)</f>
        <v>48750</v>
      </c>
      <c r="I35" s="57">
        <f>SUM(I30:I34)</f>
        <v>27045</v>
      </c>
      <c r="J35" s="57">
        <f>SUM(J30:J34)</f>
        <v>24545</v>
      </c>
      <c r="K35" s="57">
        <f>SUM(H35:J35)</f>
        <v>100340</v>
      </c>
      <c r="L35" s="57">
        <f>SUM(L30:L34)</f>
        <v>35795</v>
      </c>
      <c r="M35" s="57">
        <f>SUM(M30:M34)</f>
        <v>24545</v>
      </c>
      <c r="N35" s="57">
        <f>SUM(N30:N34)</f>
        <v>24545</v>
      </c>
      <c r="O35" s="57">
        <f>SUM(L35:N35)</f>
        <v>84885</v>
      </c>
      <c r="P35" s="57">
        <f>SUM(P30:P34)</f>
        <v>35795</v>
      </c>
      <c r="Q35" s="57">
        <f>SUM(Q30:Q34)</f>
        <v>24545</v>
      </c>
      <c r="R35" s="57">
        <f>SUM(R30:R34)</f>
        <v>24545</v>
      </c>
      <c r="S35" s="57">
        <f>SUM(P35:R35)</f>
        <v>84885</v>
      </c>
      <c r="T35" s="57">
        <f>SUM(T30:T34)</f>
        <v>35795</v>
      </c>
      <c r="U35" s="57">
        <f>SUM(U30:U34)</f>
        <v>24545</v>
      </c>
      <c r="V35" s="57">
        <f>SUM(V30:V34)</f>
        <v>24545</v>
      </c>
      <c r="W35" s="57">
        <f t="shared" ref="W30:W35" si="22">SUM(T35:V35)</f>
        <v>84885</v>
      </c>
      <c r="X35" s="45"/>
      <c r="Y35" s="47">
        <f t="shared" ref="Y30:Y35" si="23">SUM(K35,O35,S35,W35)</f>
        <v>354995</v>
      </c>
    </row>
    <row r="36" spans="1:25" ht="13" x14ac:dyDescent="0.1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" x14ac:dyDescent="0.1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" x14ac:dyDescent="0.15">
      <c r="A38" s="46"/>
      <c r="B38" s="46" t="s">
        <v>22</v>
      </c>
      <c r="C38" s="45"/>
      <c r="D38" s="109"/>
      <c r="E38" s="66"/>
      <c r="F38" s="66"/>
      <c r="G38" s="66"/>
      <c r="H38" s="109"/>
      <c r="I38" s="109"/>
      <c r="J38" s="109"/>
      <c r="K38" s="67">
        <f t="shared" ref="K38:K43" si="24">SUM(H38:J38)</f>
        <v>0</v>
      </c>
      <c r="L38" s="109"/>
      <c r="M38" s="109"/>
      <c r="N38" s="109"/>
      <c r="O38" s="67">
        <f t="shared" ref="O38:O43" si="25">SUM(L38:N38)</f>
        <v>0</v>
      </c>
      <c r="P38" s="109"/>
      <c r="Q38" s="109"/>
      <c r="R38" s="109"/>
      <c r="S38" s="67">
        <f t="shared" ref="S38:S43" si="26">SUM(P38:R38)</f>
        <v>0</v>
      </c>
      <c r="T38" s="109"/>
      <c r="U38" s="109"/>
      <c r="V38" s="109"/>
      <c r="W38" s="67">
        <f t="shared" ref="W38:W43" si="27">SUM(T38:V38)</f>
        <v>0</v>
      </c>
      <c r="X38" s="45"/>
      <c r="Y38" s="47">
        <f t="shared" ref="Y38:Y43" si="28">SUM(K38,O38,S38,W38)</f>
        <v>0</v>
      </c>
    </row>
    <row r="39" spans="1:25" ht="13" x14ac:dyDescent="0.15">
      <c r="A39" s="46"/>
      <c r="B39" s="46" t="s">
        <v>155</v>
      </c>
      <c r="C39" s="45"/>
      <c r="D39" s="109">
        <v>420000</v>
      </c>
      <c r="E39" s="66"/>
      <c r="F39" s="66"/>
      <c r="G39" s="66"/>
      <c r="H39" s="109">
        <v>33333</v>
      </c>
      <c r="I39" s="109">
        <v>33333</v>
      </c>
      <c r="J39" s="109">
        <v>33333</v>
      </c>
      <c r="K39" s="67">
        <f t="shared" si="24"/>
        <v>99999</v>
      </c>
      <c r="L39" s="109">
        <v>33333</v>
      </c>
      <c r="M39" s="109">
        <v>33333</v>
      </c>
      <c r="N39" s="109">
        <v>33333</v>
      </c>
      <c r="O39" s="67">
        <f t="shared" si="25"/>
        <v>99999</v>
      </c>
      <c r="P39" s="109">
        <v>33333</v>
      </c>
      <c r="Q39" s="109">
        <v>33333</v>
      </c>
      <c r="R39" s="109">
        <v>33333</v>
      </c>
      <c r="S39" s="67">
        <f t="shared" si="26"/>
        <v>99999</v>
      </c>
      <c r="T39" s="109">
        <v>33333</v>
      </c>
      <c r="U39" s="109">
        <v>33333</v>
      </c>
      <c r="V39" s="109">
        <v>33337</v>
      </c>
      <c r="W39" s="67">
        <f t="shared" si="27"/>
        <v>100003</v>
      </c>
      <c r="X39" s="45"/>
      <c r="Y39" s="47">
        <f t="shared" si="28"/>
        <v>400000</v>
      </c>
    </row>
    <row r="40" spans="1:25" ht="13" x14ac:dyDescent="0.15">
      <c r="A40" s="46"/>
      <c r="B40" s="46" t="s">
        <v>156</v>
      </c>
      <c r="C40" s="45"/>
      <c r="D40" s="109">
        <v>300000</v>
      </c>
      <c r="E40" s="66"/>
      <c r="F40" s="66"/>
      <c r="G40" s="66"/>
      <c r="H40" s="109">
        <v>25000</v>
      </c>
      <c r="I40" s="109">
        <v>25000</v>
      </c>
      <c r="J40" s="109">
        <v>25000</v>
      </c>
      <c r="K40" s="67">
        <f t="shared" si="24"/>
        <v>75000</v>
      </c>
      <c r="L40" s="109">
        <v>25000</v>
      </c>
      <c r="M40" s="109">
        <v>25000</v>
      </c>
      <c r="N40" s="109">
        <v>25000</v>
      </c>
      <c r="O40" s="67">
        <f t="shared" si="25"/>
        <v>75000</v>
      </c>
      <c r="P40" s="109">
        <v>25000</v>
      </c>
      <c r="Q40" s="109">
        <v>25000</v>
      </c>
      <c r="R40" s="109">
        <v>25000</v>
      </c>
      <c r="S40" s="67">
        <f t="shared" si="26"/>
        <v>75000</v>
      </c>
      <c r="T40" s="109">
        <v>25000</v>
      </c>
      <c r="U40" s="109">
        <v>25000</v>
      </c>
      <c r="V40" s="109">
        <v>25000</v>
      </c>
      <c r="W40" s="67">
        <f t="shared" si="27"/>
        <v>75000</v>
      </c>
      <c r="X40" s="45"/>
      <c r="Y40" s="47">
        <f t="shared" si="28"/>
        <v>300000</v>
      </c>
    </row>
    <row r="41" spans="1:25" ht="13" x14ac:dyDescent="0.15">
      <c r="A41" s="46"/>
      <c r="B41" s="46" t="s">
        <v>23</v>
      </c>
      <c r="C41" s="45"/>
      <c r="D41" s="109">
        <v>75000</v>
      </c>
      <c r="E41" s="66"/>
      <c r="F41" s="66"/>
      <c r="G41" s="66"/>
      <c r="H41" s="109">
        <v>3333</v>
      </c>
      <c r="I41" s="109">
        <v>3333</v>
      </c>
      <c r="J41" s="109">
        <v>3333</v>
      </c>
      <c r="K41" s="67">
        <f t="shared" si="24"/>
        <v>9999</v>
      </c>
      <c r="L41" s="109">
        <v>3333</v>
      </c>
      <c r="M41" s="109">
        <v>3333</v>
      </c>
      <c r="N41" s="109">
        <v>3333</v>
      </c>
      <c r="O41" s="67">
        <f t="shared" si="25"/>
        <v>9999</v>
      </c>
      <c r="P41" s="109">
        <v>3333</v>
      </c>
      <c r="Q41" s="109">
        <v>3333</v>
      </c>
      <c r="R41" s="109">
        <v>3333</v>
      </c>
      <c r="S41" s="67">
        <f t="shared" si="26"/>
        <v>9999</v>
      </c>
      <c r="T41" s="109">
        <v>3333</v>
      </c>
      <c r="U41" s="109">
        <v>3333</v>
      </c>
      <c r="V41" s="109">
        <v>3337</v>
      </c>
      <c r="W41" s="67">
        <f t="shared" si="27"/>
        <v>10003</v>
      </c>
      <c r="X41" s="45"/>
      <c r="Y41" s="47">
        <f t="shared" si="28"/>
        <v>40000</v>
      </c>
    </row>
    <row r="42" spans="1:25" ht="13" x14ac:dyDescent="0.15">
      <c r="A42" s="46"/>
      <c r="B42" s="46" t="s">
        <v>24</v>
      </c>
      <c r="C42" s="45"/>
      <c r="D42" s="109">
        <v>40000</v>
      </c>
      <c r="E42" s="66"/>
      <c r="F42" s="66"/>
      <c r="G42" s="66"/>
      <c r="H42" s="109">
        <v>3333</v>
      </c>
      <c r="I42" s="109">
        <v>3333</v>
      </c>
      <c r="J42" s="109">
        <v>3333</v>
      </c>
      <c r="K42" s="67">
        <f t="shared" si="24"/>
        <v>9999</v>
      </c>
      <c r="L42" s="109">
        <v>3333</v>
      </c>
      <c r="M42" s="109">
        <v>3333</v>
      </c>
      <c r="N42" s="109">
        <v>3333</v>
      </c>
      <c r="O42" s="67">
        <f t="shared" si="25"/>
        <v>9999</v>
      </c>
      <c r="P42" s="109">
        <v>3333</v>
      </c>
      <c r="Q42" s="109">
        <v>3333</v>
      </c>
      <c r="R42" s="109">
        <v>3333</v>
      </c>
      <c r="S42" s="67">
        <f t="shared" si="26"/>
        <v>9999</v>
      </c>
      <c r="T42" s="109">
        <v>3333</v>
      </c>
      <c r="U42" s="109">
        <v>3333</v>
      </c>
      <c r="V42" s="109">
        <v>3337</v>
      </c>
      <c r="W42" s="67">
        <f t="shared" si="27"/>
        <v>10003</v>
      </c>
      <c r="X42" s="45"/>
      <c r="Y42" s="47">
        <f t="shared" si="28"/>
        <v>40000</v>
      </c>
    </row>
    <row r="43" spans="1:25" ht="13" x14ac:dyDescent="0.15">
      <c r="A43" s="46"/>
      <c r="B43" s="46" t="s">
        <v>157</v>
      </c>
      <c r="C43" s="45"/>
      <c r="D43" s="109">
        <v>155000</v>
      </c>
      <c r="E43" s="66"/>
      <c r="F43" s="66"/>
      <c r="G43" s="66"/>
      <c r="H43" s="109">
        <v>14167</v>
      </c>
      <c r="I43" s="109">
        <v>14167</v>
      </c>
      <c r="J43" s="109">
        <v>14167</v>
      </c>
      <c r="K43" s="67">
        <f t="shared" si="24"/>
        <v>42501</v>
      </c>
      <c r="L43" s="109">
        <v>14167</v>
      </c>
      <c r="M43" s="109">
        <v>14167</v>
      </c>
      <c r="N43" s="109">
        <v>14167</v>
      </c>
      <c r="O43" s="67">
        <f t="shared" si="25"/>
        <v>42501</v>
      </c>
      <c r="P43" s="109">
        <v>14167</v>
      </c>
      <c r="Q43" s="109">
        <v>14167</v>
      </c>
      <c r="R43" s="109">
        <v>14167</v>
      </c>
      <c r="S43" s="67">
        <f t="shared" si="26"/>
        <v>42501</v>
      </c>
      <c r="T43" s="109">
        <v>14167</v>
      </c>
      <c r="U43" s="109">
        <v>14167</v>
      </c>
      <c r="V43" s="109">
        <v>14163</v>
      </c>
      <c r="W43" s="67">
        <f t="shared" si="27"/>
        <v>42497</v>
      </c>
      <c r="X43" s="45"/>
      <c r="Y43" s="48">
        <f t="shared" si="28"/>
        <v>170000</v>
      </c>
    </row>
    <row r="44" spans="1:25" ht="13" x14ac:dyDescent="0.15">
      <c r="A44" s="46"/>
      <c r="B44" s="56" t="s">
        <v>25</v>
      </c>
      <c r="C44" s="45"/>
      <c r="D44" s="57">
        <f>SUM(D38:D43)</f>
        <v>990000</v>
      </c>
      <c r="E44" s="58"/>
      <c r="F44" s="58"/>
      <c r="G44" s="58"/>
      <c r="H44" s="57">
        <f>SUM(H38:H43)</f>
        <v>79166</v>
      </c>
      <c r="I44" s="57">
        <f>SUM(I38:I43)</f>
        <v>79166</v>
      </c>
      <c r="J44" s="57">
        <f>SUM(J38:J43)</f>
        <v>79166</v>
      </c>
      <c r="K44" s="57">
        <f>SUM(H44:J44)</f>
        <v>237498</v>
      </c>
      <c r="L44" s="57">
        <f>SUM(L38:L43)</f>
        <v>79166</v>
      </c>
      <c r="M44" s="57">
        <f>SUM(M38:M43)</f>
        <v>79166</v>
      </c>
      <c r="N44" s="57">
        <f>SUM(N38:N43)</f>
        <v>79166</v>
      </c>
      <c r="O44" s="57">
        <f>SUM(L44:N44)</f>
        <v>237498</v>
      </c>
      <c r="P44" s="57">
        <f>SUM(P38:P43)</f>
        <v>79166</v>
      </c>
      <c r="Q44" s="57">
        <f>SUM(Q38:Q43)</f>
        <v>79166</v>
      </c>
      <c r="R44" s="57">
        <f>SUM(R38:R43)</f>
        <v>79166</v>
      </c>
      <c r="S44" s="57">
        <f>SUM(P44:R44)</f>
        <v>237498</v>
      </c>
      <c r="T44" s="57">
        <f>SUM(T38:T43)</f>
        <v>79166</v>
      </c>
      <c r="U44" s="57">
        <f>SUM(U38:U43)</f>
        <v>79166</v>
      </c>
      <c r="V44" s="57">
        <f>SUM(V38:V43)</f>
        <v>79174</v>
      </c>
      <c r="W44" s="57">
        <f t="shared" ref="W38:W44" si="29">SUM(T44:V44)</f>
        <v>237506</v>
      </c>
      <c r="X44" s="45"/>
      <c r="Y44" s="47">
        <f t="shared" ref="Y38:Y44" si="30">SUM(K44,O44,S44,W44)</f>
        <v>950000</v>
      </c>
    </row>
    <row r="45" spans="1:25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" x14ac:dyDescent="0.15">
      <c r="A46" s="68" t="s">
        <v>159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15">
      <c r="A47" s="46"/>
      <c r="B47" s="46" t="s">
        <v>26</v>
      </c>
      <c r="C47" s="45"/>
      <c r="D47" s="109">
        <v>15000</v>
      </c>
      <c r="E47" s="66"/>
      <c r="F47" s="66"/>
      <c r="G47" s="66"/>
      <c r="H47" s="109">
        <v>2083</v>
      </c>
      <c r="I47" s="109">
        <v>2083</v>
      </c>
      <c r="J47" s="109">
        <v>2083</v>
      </c>
      <c r="K47" s="67">
        <f t="shared" ref="K47:K58" si="31">SUM(H47:J47)</f>
        <v>6249</v>
      </c>
      <c r="L47" s="109">
        <v>2083</v>
      </c>
      <c r="M47" s="109">
        <v>2083</v>
      </c>
      <c r="N47" s="109">
        <v>2083</v>
      </c>
      <c r="O47" s="67">
        <f t="shared" ref="O47:O58" si="32">SUM(L47:N47)</f>
        <v>6249</v>
      </c>
      <c r="P47" s="109">
        <v>2083</v>
      </c>
      <c r="Q47" s="109">
        <v>2083</v>
      </c>
      <c r="R47" s="109">
        <v>2083</v>
      </c>
      <c r="S47" s="67">
        <f t="shared" ref="S47:S58" si="33">SUM(P47:R47)</f>
        <v>6249</v>
      </c>
      <c r="T47" s="109">
        <v>2083</v>
      </c>
      <c r="U47" s="109">
        <v>2083</v>
      </c>
      <c r="V47" s="109">
        <v>2087</v>
      </c>
      <c r="W47" s="67">
        <f t="shared" ref="W47:W58" si="34">SUM(T47:V47)</f>
        <v>6253</v>
      </c>
      <c r="X47" s="45"/>
      <c r="Y47" s="47">
        <f t="shared" ref="Y47:Y58" si="35">SUM(K47,O47,S47,W47)</f>
        <v>25000</v>
      </c>
    </row>
    <row r="48" spans="1:25" ht="13" x14ac:dyDescent="0.15">
      <c r="A48" s="46"/>
      <c r="B48" s="46" t="s">
        <v>27</v>
      </c>
      <c r="C48" s="45"/>
      <c r="D48" s="109">
        <v>35000</v>
      </c>
      <c r="E48" s="66"/>
      <c r="F48" s="66"/>
      <c r="G48" s="66"/>
      <c r="H48" s="109">
        <v>2083</v>
      </c>
      <c r="I48" s="109">
        <v>2083</v>
      </c>
      <c r="J48" s="109">
        <v>2083</v>
      </c>
      <c r="K48" s="67">
        <f t="shared" si="31"/>
        <v>6249</v>
      </c>
      <c r="L48" s="109">
        <v>2083</v>
      </c>
      <c r="M48" s="109">
        <v>2083</v>
      </c>
      <c r="N48" s="109">
        <v>2083</v>
      </c>
      <c r="O48" s="67">
        <f t="shared" si="32"/>
        <v>6249</v>
      </c>
      <c r="P48" s="109">
        <v>2083</v>
      </c>
      <c r="Q48" s="109">
        <v>2083</v>
      </c>
      <c r="R48" s="109">
        <v>2083</v>
      </c>
      <c r="S48" s="67">
        <f t="shared" si="33"/>
        <v>6249</v>
      </c>
      <c r="T48" s="109">
        <v>2083</v>
      </c>
      <c r="U48" s="109">
        <v>2083</v>
      </c>
      <c r="V48" s="109">
        <v>2087</v>
      </c>
      <c r="W48" s="67">
        <f t="shared" si="34"/>
        <v>6253</v>
      </c>
      <c r="X48" s="45"/>
      <c r="Y48" s="47">
        <f t="shared" si="35"/>
        <v>25000</v>
      </c>
    </row>
    <row r="49" spans="1:25" ht="13" x14ac:dyDescent="0.15">
      <c r="A49" s="46"/>
      <c r="B49" s="46" t="s">
        <v>28</v>
      </c>
      <c r="C49" s="45"/>
      <c r="D49" s="109">
        <v>20000</v>
      </c>
      <c r="E49" s="66"/>
      <c r="F49" s="66"/>
      <c r="G49" s="66"/>
      <c r="H49" s="109">
        <v>1542</v>
      </c>
      <c r="I49" s="109">
        <v>1542</v>
      </c>
      <c r="J49" s="109">
        <v>1542</v>
      </c>
      <c r="K49" s="67">
        <f t="shared" si="31"/>
        <v>4626</v>
      </c>
      <c r="L49" s="109">
        <v>1542</v>
      </c>
      <c r="M49" s="109">
        <v>1542</v>
      </c>
      <c r="N49" s="109">
        <v>1542</v>
      </c>
      <c r="O49" s="67">
        <f t="shared" si="32"/>
        <v>4626</v>
      </c>
      <c r="P49" s="109">
        <v>1542</v>
      </c>
      <c r="Q49" s="109">
        <v>1542</v>
      </c>
      <c r="R49" s="109">
        <v>1542</v>
      </c>
      <c r="S49" s="67">
        <f t="shared" si="33"/>
        <v>4626</v>
      </c>
      <c r="T49" s="109">
        <v>1542</v>
      </c>
      <c r="U49" s="109">
        <v>1540</v>
      </c>
      <c r="V49" s="109">
        <v>1540</v>
      </c>
      <c r="W49" s="67">
        <f t="shared" si="34"/>
        <v>4622</v>
      </c>
      <c r="X49" s="45"/>
      <c r="Y49" s="47">
        <f t="shared" si="35"/>
        <v>18500</v>
      </c>
    </row>
    <row r="50" spans="1:25" ht="13" x14ac:dyDescent="0.15">
      <c r="A50" s="46"/>
      <c r="B50" s="46" t="s">
        <v>29</v>
      </c>
      <c r="C50" s="45"/>
      <c r="D50" s="109">
        <v>105000</v>
      </c>
      <c r="E50" s="66"/>
      <c r="F50" s="66"/>
      <c r="G50" s="66"/>
      <c r="H50" s="109">
        <v>11250</v>
      </c>
      <c r="I50" s="109">
        <v>11250</v>
      </c>
      <c r="J50" s="109">
        <v>11250</v>
      </c>
      <c r="K50" s="67">
        <f t="shared" si="31"/>
        <v>33750</v>
      </c>
      <c r="L50" s="109">
        <v>11250</v>
      </c>
      <c r="M50" s="109">
        <v>11250</v>
      </c>
      <c r="N50" s="109">
        <v>11250</v>
      </c>
      <c r="O50" s="67">
        <f t="shared" si="32"/>
        <v>33750</v>
      </c>
      <c r="P50" s="109">
        <v>11250</v>
      </c>
      <c r="Q50" s="109">
        <v>11250</v>
      </c>
      <c r="R50" s="109">
        <v>11250</v>
      </c>
      <c r="S50" s="67">
        <f t="shared" si="33"/>
        <v>33750</v>
      </c>
      <c r="T50" s="109">
        <v>11250</v>
      </c>
      <c r="U50" s="109">
        <v>11250</v>
      </c>
      <c r="V50" s="109">
        <v>11250</v>
      </c>
      <c r="W50" s="67">
        <f t="shared" si="34"/>
        <v>33750</v>
      </c>
      <c r="X50" s="45"/>
      <c r="Y50" s="47">
        <f t="shared" si="35"/>
        <v>135000</v>
      </c>
    </row>
    <row r="51" spans="1:25" ht="13" x14ac:dyDescent="0.15">
      <c r="A51" s="46"/>
      <c r="B51" s="46" t="s">
        <v>30</v>
      </c>
      <c r="C51" s="45"/>
      <c r="D51" s="109">
        <v>70000</v>
      </c>
      <c r="E51" s="66"/>
      <c r="F51" s="66"/>
      <c r="G51" s="66"/>
      <c r="H51" s="109">
        <v>4167</v>
      </c>
      <c r="I51" s="109">
        <v>4167</v>
      </c>
      <c r="J51" s="109">
        <v>4167</v>
      </c>
      <c r="K51" s="67">
        <f t="shared" si="31"/>
        <v>12501</v>
      </c>
      <c r="L51" s="109">
        <v>4167</v>
      </c>
      <c r="M51" s="109">
        <v>4167</v>
      </c>
      <c r="N51" s="109">
        <v>4167</v>
      </c>
      <c r="O51" s="67">
        <f t="shared" si="32"/>
        <v>12501</v>
      </c>
      <c r="P51" s="109">
        <v>4167</v>
      </c>
      <c r="Q51" s="109">
        <v>4167</v>
      </c>
      <c r="R51" s="109">
        <v>4167</v>
      </c>
      <c r="S51" s="67">
        <f t="shared" si="33"/>
        <v>12501</v>
      </c>
      <c r="T51" s="109">
        <v>4167</v>
      </c>
      <c r="U51" s="109">
        <v>4167</v>
      </c>
      <c r="V51" s="109">
        <v>4163</v>
      </c>
      <c r="W51" s="67">
        <f t="shared" si="34"/>
        <v>12497</v>
      </c>
      <c r="X51" s="45"/>
      <c r="Y51" s="47">
        <f t="shared" si="35"/>
        <v>50000</v>
      </c>
    </row>
    <row r="52" spans="1:25" ht="13" x14ac:dyDescent="0.15">
      <c r="A52" s="46"/>
      <c r="B52" s="46" t="s">
        <v>31</v>
      </c>
      <c r="C52" s="45"/>
      <c r="D52" s="109">
        <v>140000</v>
      </c>
      <c r="E52" s="66"/>
      <c r="F52" s="66"/>
      <c r="G52" s="66"/>
      <c r="H52" s="109">
        <v>12500</v>
      </c>
      <c r="I52" s="109">
        <v>12500</v>
      </c>
      <c r="J52" s="109">
        <v>12500</v>
      </c>
      <c r="K52" s="67">
        <f t="shared" si="31"/>
        <v>37500</v>
      </c>
      <c r="L52" s="109">
        <v>12500</v>
      </c>
      <c r="M52" s="109">
        <v>12500</v>
      </c>
      <c r="N52" s="109">
        <v>12500</v>
      </c>
      <c r="O52" s="67">
        <f t="shared" si="32"/>
        <v>37500</v>
      </c>
      <c r="P52" s="109">
        <v>12500</v>
      </c>
      <c r="Q52" s="109">
        <v>12500</v>
      </c>
      <c r="R52" s="109">
        <v>12500</v>
      </c>
      <c r="S52" s="67">
        <f t="shared" si="33"/>
        <v>37500</v>
      </c>
      <c r="T52" s="109">
        <v>12500</v>
      </c>
      <c r="U52" s="109">
        <v>12500</v>
      </c>
      <c r="V52" s="109">
        <v>12500</v>
      </c>
      <c r="W52" s="67">
        <f t="shared" si="34"/>
        <v>37500</v>
      </c>
      <c r="X52" s="45"/>
      <c r="Y52" s="47">
        <f t="shared" si="35"/>
        <v>150000</v>
      </c>
    </row>
    <row r="53" spans="1:25" ht="13" x14ac:dyDescent="0.15">
      <c r="A53" s="46"/>
      <c r="B53" s="46" t="s">
        <v>160</v>
      </c>
      <c r="C53" s="45"/>
      <c r="D53" s="109"/>
      <c r="E53" s="66"/>
      <c r="F53" s="66"/>
      <c r="G53" s="66"/>
      <c r="H53" s="109"/>
      <c r="I53" s="109">
        <v>15000</v>
      </c>
      <c r="J53" s="109"/>
      <c r="K53" s="67">
        <f t="shared" si="31"/>
        <v>15000</v>
      </c>
      <c r="L53" s="109"/>
      <c r="M53" s="109"/>
      <c r="N53" s="109"/>
      <c r="O53" s="67">
        <f t="shared" si="32"/>
        <v>0</v>
      </c>
      <c r="P53" s="109"/>
      <c r="Q53" s="109"/>
      <c r="R53" s="109"/>
      <c r="S53" s="67">
        <f t="shared" si="33"/>
        <v>0</v>
      </c>
      <c r="T53" s="109"/>
      <c r="U53" s="109"/>
      <c r="V53" s="109">
        <v>15000</v>
      </c>
      <c r="W53" s="67">
        <f t="shared" si="34"/>
        <v>15000</v>
      </c>
      <c r="X53" s="45"/>
      <c r="Y53" s="47">
        <f t="shared" si="35"/>
        <v>30000</v>
      </c>
    </row>
    <row r="54" spans="1:25" ht="13" x14ac:dyDescent="0.15">
      <c r="A54" s="46"/>
      <c r="B54" s="46" t="s">
        <v>161</v>
      </c>
      <c r="C54" s="45"/>
      <c r="D54" s="109">
        <v>60000</v>
      </c>
      <c r="E54" s="66"/>
      <c r="F54" s="66"/>
      <c r="G54" s="66"/>
      <c r="H54" s="109"/>
      <c r="I54" s="109">
        <v>25000</v>
      </c>
      <c r="J54" s="109"/>
      <c r="K54" s="67">
        <f t="shared" si="31"/>
        <v>25000</v>
      </c>
      <c r="L54" s="109"/>
      <c r="M54" s="109">
        <v>25000</v>
      </c>
      <c r="N54" s="109"/>
      <c r="O54" s="67">
        <f t="shared" si="32"/>
        <v>25000</v>
      </c>
      <c r="P54" s="109"/>
      <c r="Q54" s="109"/>
      <c r="R54" s="109"/>
      <c r="S54" s="67">
        <f t="shared" si="33"/>
        <v>0</v>
      </c>
      <c r="T54" s="109"/>
      <c r="U54" s="109"/>
      <c r="V54" s="109"/>
      <c r="W54" s="67">
        <f t="shared" si="34"/>
        <v>0</v>
      </c>
      <c r="X54" s="45"/>
      <c r="Y54" s="47">
        <f t="shared" si="35"/>
        <v>50000</v>
      </c>
    </row>
    <row r="55" spans="1:25" ht="13" x14ac:dyDescent="0.15">
      <c r="A55" s="46"/>
      <c r="B55" s="46" t="s">
        <v>33</v>
      </c>
      <c r="C55" s="45"/>
      <c r="D55" s="109"/>
      <c r="E55" s="66"/>
      <c r="F55" s="66"/>
      <c r="G55" s="66"/>
      <c r="H55" s="109"/>
      <c r="I55" s="109"/>
      <c r="J55" s="109"/>
      <c r="K55" s="67">
        <f t="shared" si="31"/>
        <v>0</v>
      </c>
      <c r="L55" s="109"/>
      <c r="M55" s="109"/>
      <c r="N55" s="109"/>
      <c r="O55" s="67">
        <f t="shared" si="32"/>
        <v>0</v>
      </c>
      <c r="P55" s="109"/>
      <c r="Q55" s="109"/>
      <c r="R55" s="109"/>
      <c r="S55" s="67">
        <f t="shared" si="33"/>
        <v>0</v>
      </c>
      <c r="T55" s="109"/>
      <c r="U55" s="109"/>
      <c r="V55" s="109"/>
      <c r="W55" s="67">
        <f t="shared" si="34"/>
        <v>0</v>
      </c>
      <c r="X55" s="45"/>
      <c r="Y55" s="47">
        <f t="shared" si="35"/>
        <v>0</v>
      </c>
    </row>
    <row r="56" spans="1:25" ht="13" x14ac:dyDescent="0.15">
      <c r="A56" s="46"/>
      <c r="B56" s="46" t="s">
        <v>162</v>
      </c>
      <c r="C56" s="45"/>
      <c r="D56" s="109"/>
      <c r="E56" s="66"/>
      <c r="F56" s="66"/>
      <c r="G56" s="66"/>
      <c r="H56" s="109">
        <v>300</v>
      </c>
      <c r="I56" s="109">
        <v>300</v>
      </c>
      <c r="J56" s="109">
        <v>300</v>
      </c>
      <c r="K56" s="67">
        <f t="shared" si="31"/>
        <v>900</v>
      </c>
      <c r="L56" s="109">
        <v>300</v>
      </c>
      <c r="M56" s="109">
        <v>300</v>
      </c>
      <c r="N56" s="109">
        <v>300</v>
      </c>
      <c r="O56" s="67">
        <f t="shared" si="32"/>
        <v>900</v>
      </c>
      <c r="P56" s="109">
        <v>300</v>
      </c>
      <c r="Q56" s="109">
        <v>300</v>
      </c>
      <c r="R56" s="109">
        <v>300</v>
      </c>
      <c r="S56" s="67">
        <f t="shared" si="33"/>
        <v>900</v>
      </c>
      <c r="T56" s="109">
        <v>300</v>
      </c>
      <c r="U56" s="109">
        <v>300</v>
      </c>
      <c r="V56" s="109">
        <v>300</v>
      </c>
      <c r="W56" s="67">
        <f t="shared" si="34"/>
        <v>900</v>
      </c>
      <c r="X56" s="45"/>
      <c r="Y56" s="47">
        <f t="shared" si="35"/>
        <v>3600</v>
      </c>
    </row>
    <row r="57" spans="1:25" ht="13" x14ac:dyDescent="0.15">
      <c r="A57" s="46"/>
      <c r="B57" s="46" t="s">
        <v>163</v>
      </c>
      <c r="C57" s="45"/>
      <c r="D57" s="109"/>
      <c r="E57" s="66"/>
      <c r="F57" s="66"/>
      <c r="G57" s="66"/>
      <c r="H57" s="109"/>
      <c r="I57" s="109"/>
      <c r="J57" s="109"/>
      <c r="K57" s="67">
        <f t="shared" si="31"/>
        <v>0</v>
      </c>
      <c r="L57" s="109"/>
      <c r="M57" s="109"/>
      <c r="N57" s="109"/>
      <c r="O57" s="67">
        <f t="shared" si="32"/>
        <v>0</v>
      </c>
      <c r="P57" s="109"/>
      <c r="Q57" s="109"/>
      <c r="R57" s="109"/>
      <c r="S57" s="67">
        <f t="shared" si="33"/>
        <v>0</v>
      </c>
      <c r="T57" s="109"/>
      <c r="U57" s="109"/>
      <c r="V57" s="109"/>
      <c r="W57" s="67">
        <f t="shared" si="34"/>
        <v>0</v>
      </c>
      <c r="X57" s="45"/>
      <c r="Y57" s="47">
        <f t="shared" si="35"/>
        <v>0</v>
      </c>
    </row>
    <row r="58" spans="1:25" ht="13" x14ac:dyDescent="0.15">
      <c r="A58" s="46"/>
      <c r="B58" s="46" t="s">
        <v>34</v>
      </c>
      <c r="C58" s="45"/>
      <c r="D58" s="109">
        <v>269332</v>
      </c>
      <c r="E58" s="66"/>
      <c r="F58" s="66"/>
      <c r="G58" s="66"/>
      <c r="H58" s="109">
        <v>7333</v>
      </c>
      <c r="I58" s="109">
        <v>7333</v>
      </c>
      <c r="J58" s="109">
        <v>7333</v>
      </c>
      <c r="K58" s="67">
        <f t="shared" si="31"/>
        <v>21999</v>
      </c>
      <c r="L58" s="109">
        <v>7333</v>
      </c>
      <c r="M58" s="109">
        <v>7333</v>
      </c>
      <c r="N58" s="109">
        <v>7333</v>
      </c>
      <c r="O58" s="67">
        <f t="shared" si="32"/>
        <v>21999</v>
      </c>
      <c r="P58" s="109">
        <v>7333</v>
      </c>
      <c r="Q58" s="109">
        <v>7333</v>
      </c>
      <c r="R58" s="109">
        <v>7333</v>
      </c>
      <c r="S58" s="67">
        <f t="shared" si="33"/>
        <v>21999</v>
      </c>
      <c r="T58" s="109">
        <v>7333</v>
      </c>
      <c r="U58" s="109">
        <v>7333</v>
      </c>
      <c r="V58" s="109">
        <v>7337</v>
      </c>
      <c r="W58" s="67">
        <f t="shared" si="34"/>
        <v>22003</v>
      </c>
      <c r="X58" s="45"/>
      <c r="Y58" s="48">
        <f t="shared" si="35"/>
        <v>88000</v>
      </c>
    </row>
    <row r="59" spans="1:25" ht="13" x14ac:dyDescent="0.15">
      <c r="A59" s="46"/>
      <c r="B59" s="56" t="s">
        <v>35</v>
      </c>
      <c r="C59" s="45"/>
      <c r="D59" s="57">
        <f>SUM(D47:D58)</f>
        <v>714332</v>
      </c>
      <c r="E59" s="58"/>
      <c r="F59" s="58"/>
      <c r="G59" s="58"/>
      <c r="H59" s="57">
        <f>SUM(H47:H58)</f>
        <v>41258</v>
      </c>
      <c r="I59" s="57">
        <f>SUM(I47:I58)</f>
        <v>81258</v>
      </c>
      <c r="J59" s="57">
        <f>SUM(J47:J58)</f>
        <v>41258</v>
      </c>
      <c r="K59" s="57">
        <f t="shared" ref="K47:K59" si="36">SUM(H59:J59)</f>
        <v>163774</v>
      </c>
      <c r="L59" s="57">
        <f>SUM(L47:L58)</f>
        <v>41258</v>
      </c>
      <c r="M59" s="57">
        <f>SUM(M47:M58)</f>
        <v>66258</v>
      </c>
      <c r="N59" s="57">
        <f>SUM(N47:N58)</f>
        <v>41258</v>
      </c>
      <c r="O59" s="57">
        <f t="shared" ref="O47:O59" si="37">SUM(L59:N59)</f>
        <v>148774</v>
      </c>
      <c r="P59" s="57">
        <f>SUM(P47:P58)</f>
        <v>41258</v>
      </c>
      <c r="Q59" s="57">
        <f>SUM(Q47:Q58)</f>
        <v>41258</v>
      </c>
      <c r="R59" s="57">
        <f>SUM(R47:R58)</f>
        <v>41258</v>
      </c>
      <c r="S59" s="57">
        <f t="shared" ref="S47:S59" si="38">SUM(P59:R59)</f>
        <v>123774</v>
      </c>
      <c r="T59" s="57">
        <f>SUM(T47:T58)</f>
        <v>41258</v>
      </c>
      <c r="U59" s="57">
        <f>SUM(U47:U58)</f>
        <v>41256</v>
      </c>
      <c r="V59" s="57">
        <f>SUM(V47:V58)</f>
        <v>56264</v>
      </c>
      <c r="W59" s="57">
        <f t="shared" ref="W47:W59" si="39">SUM(T59:V59)</f>
        <v>138778</v>
      </c>
      <c r="X59" s="45"/>
      <c r="Y59" s="47">
        <f t="shared" ref="Y47:Y59" si="40">SUM(K59,O59,S59,W59)</f>
        <v>575100</v>
      </c>
    </row>
    <row r="60" spans="1:25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" x14ac:dyDescent="0.15">
      <c r="A61" s="46"/>
      <c r="B61" s="56" t="s">
        <v>164</v>
      </c>
      <c r="C61" s="45"/>
      <c r="D61" s="57">
        <f>D59+D44+D35+D27</f>
        <v>5388838</v>
      </c>
      <c r="E61" s="58"/>
      <c r="F61" s="58"/>
      <c r="G61" s="58"/>
      <c r="H61" s="57">
        <f t="shared" ref="H61:W61" si="41">H59+H44+H35+H27</f>
        <v>522278</v>
      </c>
      <c r="I61" s="57">
        <f t="shared" si="41"/>
        <v>478430.8</v>
      </c>
      <c r="J61" s="57">
        <f t="shared" si="41"/>
        <v>435930.8</v>
      </c>
      <c r="K61" s="57">
        <f t="shared" si="41"/>
        <v>1436639.6</v>
      </c>
      <c r="L61" s="57">
        <f t="shared" si="41"/>
        <v>454323</v>
      </c>
      <c r="M61" s="57">
        <f t="shared" si="41"/>
        <v>468073</v>
      </c>
      <c r="N61" s="57">
        <f t="shared" si="41"/>
        <v>443073</v>
      </c>
      <c r="O61" s="57">
        <f t="shared" si="41"/>
        <v>1365469</v>
      </c>
      <c r="P61" s="57">
        <f t="shared" si="41"/>
        <v>454323</v>
      </c>
      <c r="Q61" s="57">
        <f t="shared" si="41"/>
        <v>443073</v>
      </c>
      <c r="R61" s="57">
        <f t="shared" si="41"/>
        <v>443073</v>
      </c>
      <c r="S61" s="57">
        <f t="shared" si="41"/>
        <v>1340469</v>
      </c>
      <c r="T61" s="57">
        <f t="shared" si="41"/>
        <v>454323</v>
      </c>
      <c r="U61" s="57">
        <f t="shared" si="41"/>
        <v>435928.8</v>
      </c>
      <c r="V61" s="57">
        <f t="shared" si="41"/>
        <v>450944.8</v>
      </c>
      <c r="W61" s="69">
        <f t="shared" si="41"/>
        <v>1341196.6000000001</v>
      </c>
      <c r="X61" s="45"/>
      <c r="Y61" s="48">
        <f>SUM(K61,O61,S61,W61)</f>
        <v>5483774.2000000002</v>
      </c>
    </row>
    <row r="62" spans="1:25" ht="12.75" customHeight="1" x14ac:dyDescent="0.15">
      <c r="A62" s="59" t="s">
        <v>165</v>
      </c>
      <c r="B62" s="56"/>
      <c r="C62" s="45"/>
      <c r="D62" s="57">
        <f>D16-D61</f>
        <v>46183</v>
      </c>
      <c r="E62" s="58"/>
      <c r="F62" s="58"/>
      <c r="G62" s="58"/>
      <c r="H62" s="57">
        <f t="shared" ref="H62:W62" si="42">H16-H61</f>
        <v>-76553.75</v>
      </c>
      <c r="I62" s="57">
        <f t="shared" si="42"/>
        <v>-59706.549999999988</v>
      </c>
      <c r="J62" s="57">
        <f t="shared" si="42"/>
        <v>133955.45000000001</v>
      </c>
      <c r="K62" s="57">
        <f t="shared" si="42"/>
        <v>-2304.8500000000931</v>
      </c>
      <c r="L62" s="57">
        <f t="shared" si="42"/>
        <v>-38598.75</v>
      </c>
      <c r="M62" s="57">
        <f t="shared" si="42"/>
        <v>-47798.75</v>
      </c>
      <c r="N62" s="57">
        <f t="shared" si="42"/>
        <v>101813.25</v>
      </c>
      <c r="O62" s="57">
        <f t="shared" si="42"/>
        <v>15415.75</v>
      </c>
      <c r="P62" s="57">
        <f t="shared" si="42"/>
        <v>-37048.75</v>
      </c>
      <c r="Q62" s="57">
        <f t="shared" si="42"/>
        <v>-24348.75</v>
      </c>
      <c r="R62" s="57">
        <f t="shared" si="42"/>
        <v>101813.25</v>
      </c>
      <c r="S62" s="57">
        <f t="shared" si="42"/>
        <v>40415.75</v>
      </c>
      <c r="T62" s="57">
        <f t="shared" si="42"/>
        <v>-38598.75</v>
      </c>
      <c r="U62" s="57">
        <f t="shared" si="42"/>
        <v>-17204.549999999988</v>
      </c>
      <c r="V62" s="57">
        <f t="shared" si="42"/>
        <v>93941.450000000012</v>
      </c>
      <c r="W62" s="57">
        <f t="shared" si="42"/>
        <v>38138.149999999907</v>
      </c>
      <c r="X62" s="45"/>
      <c r="Y62" s="47">
        <f t="shared" ref="Y62" si="43">SUM(K62,O62,S62,W62)</f>
        <v>91664.799999999814</v>
      </c>
    </row>
    <row r="63" spans="1:25" ht="12.75" customHeight="1" x14ac:dyDescent="0.15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" x14ac:dyDescent="0.15">
      <c r="A64" s="59" t="s">
        <v>36</v>
      </c>
      <c r="B64" s="56"/>
      <c r="C64" s="45"/>
      <c r="D64" s="102">
        <f>D62</f>
        <v>46183</v>
      </c>
      <c r="E64" s="103"/>
      <c r="F64" s="103"/>
      <c r="G64" s="103"/>
      <c r="H64" s="102">
        <f>H62</f>
        <v>-76553.75</v>
      </c>
      <c r="I64" s="102">
        <f t="shared" ref="I64:W64" si="44">I62</f>
        <v>-59706.549999999988</v>
      </c>
      <c r="J64" s="102">
        <f t="shared" si="44"/>
        <v>133955.45000000001</v>
      </c>
      <c r="K64" s="102">
        <f t="shared" si="44"/>
        <v>-2304.8500000000931</v>
      </c>
      <c r="L64" s="102">
        <f t="shared" si="44"/>
        <v>-38598.75</v>
      </c>
      <c r="M64" s="102">
        <f t="shared" si="44"/>
        <v>-47798.75</v>
      </c>
      <c r="N64" s="102">
        <f t="shared" si="44"/>
        <v>101813.25</v>
      </c>
      <c r="O64" s="102">
        <f t="shared" si="44"/>
        <v>15415.75</v>
      </c>
      <c r="P64" s="102">
        <f t="shared" si="44"/>
        <v>-37048.75</v>
      </c>
      <c r="Q64" s="102">
        <f t="shared" si="44"/>
        <v>-24348.75</v>
      </c>
      <c r="R64" s="102">
        <f t="shared" si="44"/>
        <v>101813.25</v>
      </c>
      <c r="S64" s="102">
        <f t="shared" si="44"/>
        <v>40415.75</v>
      </c>
      <c r="T64" s="102">
        <f t="shared" si="44"/>
        <v>-38598.75</v>
      </c>
      <c r="U64" s="102">
        <f t="shared" si="44"/>
        <v>-17204.549999999988</v>
      </c>
      <c r="V64" s="102">
        <f t="shared" si="44"/>
        <v>93941.450000000012</v>
      </c>
      <c r="W64" s="102">
        <f t="shared" si="44"/>
        <v>38138.149999999907</v>
      </c>
      <c r="X64" s="104"/>
      <c r="Y64" s="105">
        <f>SUM(K64,O64,S64,W64)</f>
        <v>91664.799999999814</v>
      </c>
    </row>
  </sheetData>
  <pageMargins left="0.75" right="0.35" top="0.5" bottom="0.5" header="0.5" footer="0.5"/>
  <pageSetup scale="30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/>
  </sheetViews>
  <sheetFormatPr baseColWidth="10" defaultColWidth="9.1640625" defaultRowHeight="12.75" customHeight="1" x14ac:dyDescent="0.15"/>
  <cols>
    <col min="1" max="1" width="1.83203125" style="43" customWidth="1"/>
    <col min="2" max="2" width="44.33203125" style="43" bestFit="1" customWidth="1"/>
    <col min="3" max="3" width="2.83203125" style="43" customWidth="1"/>
    <col min="4" max="4" width="10.6640625" style="43" customWidth="1"/>
    <col min="5" max="5" width="2.8320312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3203125" style="43" customWidth="1"/>
    <col min="27" max="16384" width="9.1640625" style="43"/>
  </cols>
  <sheetData>
    <row r="1" spans="1:29" ht="12.75" customHeight="1" x14ac:dyDescent="0.15">
      <c r="A1" s="62" t="str">
        <f>'Cover Sheet'!A2</f>
        <v>IDEAL ACADEMY PCS</v>
      </c>
    </row>
    <row r="2" spans="1:29" ht="13" x14ac:dyDescent="0.15">
      <c r="A2" s="43" t="str">
        <f>'Cover Sheet'!A8&amp;" "&amp;'Cover Sheet'!$A$9&amp;" Financials"</f>
        <v>FY2018-19 07/1/2018 - 06/30/2019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4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5"/>
      <c r="X4" s="76" t="s">
        <v>0</v>
      </c>
      <c r="Y4" s="75"/>
      <c r="AA4" s="62" t="s">
        <v>150</v>
      </c>
    </row>
    <row r="5" spans="1:29" ht="16" x14ac:dyDescent="0.1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6" t="s">
        <v>172</v>
      </c>
    </row>
    <row r="6" spans="1:29" ht="13" x14ac:dyDescent="0.15">
      <c r="A6" s="53" t="s">
        <v>4</v>
      </c>
      <c r="B6" s="2"/>
      <c r="C6" s="45"/>
      <c r="V6" s="45"/>
      <c r="W6" s="52"/>
      <c r="X6" s="52"/>
      <c r="Y6" s="52"/>
    </row>
    <row r="7" spans="1:29" ht="13" x14ac:dyDescent="0.15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4040760</v>
      </c>
      <c r="Y7" s="67">
        <f>W7-X7</f>
        <v>-4040760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1010190</v>
      </c>
    </row>
    <row r="8" spans="1:29" ht="13" x14ac:dyDescent="0.15">
      <c r="A8" s="46"/>
      <c r="B8" s="46" t="s">
        <v>153</v>
      </c>
      <c r="C8" s="45"/>
      <c r="D8" s="110"/>
      <c r="E8" s="55"/>
      <c r="F8" s="110"/>
      <c r="G8" s="110"/>
      <c r="H8" s="110"/>
      <c r="I8" s="55">
        <f>SUM(F8:H8)</f>
        <v>0</v>
      </c>
      <c r="J8" s="110"/>
      <c r="K8" s="110"/>
      <c r="L8" s="110"/>
      <c r="M8" s="55">
        <f>SUM(J8:L8)</f>
        <v>0</v>
      </c>
      <c r="N8" s="110"/>
      <c r="O8" s="110"/>
      <c r="P8" s="110"/>
      <c r="Q8" s="55">
        <f>SUM(N8:P8)</f>
        <v>0</v>
      </c>
      <c r="R8" s="110"/>
      <c r="S8" s="110"/>
      <c r="T8" s="110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ht="13" x14ac:dyDescent="0.1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909927</v>
      </c>
      <c r="Y9" s="67">
        <f t="shared" ref="Y9:Y16" si="5">W9-X9</f>
        <v>-909927</v>
      </c>
    </row>
    <row r="10" spans="1:29" ht="13" x14ac:dyDescent="0.15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348498</v>
      </c>
      <c r="Y10" s="67">
        <f t="shared" si="5"/>
        <v>-348498</v>
      </c>
      <c r="AC10" s="62" t="s">
        <v>175</v>
      </c>
    </row>
    <row r="11" spans="1:29" ht="13" x14ac:dyDescent="0.1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150000</v>
      </c>
      <c r="Y11" s="67">
        <f t="shared" si="5"/>
        <v>-150000</v>
      </c>
      <c r="AC11" s="62" t="s">
        <v>176</v>
      </c>
    </row>
    <row r="12" spans="1:29" ht="13" x14ac:dyDescent="0.1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6150</v>
      </c>
      <c r="Y12" s="67">
        <f t="shared" si="5"/>
        <v>-6150</v>
      </c>
    </row>
    <row r="13" spans="1:29" ht="13" x14ac:dyDescent="0.1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24000</v>
      </c>
      <c r="Y13" s="67">
        <f t="shared" si="5"/>
        <v>-24000</v>
      </c>
    </row>
    <row r="14" spans="1:29" ht="13" x14ac:dyDescent="0.15">
      <c r="A14" s="46"/>
      <c r="B14" s="46" t="s">
        <v>154</v>
      </c>
      <c r="C14" s="45"/>
      <c r="D14" s="110"/>
      <c r="E14" s="55"/>
      <c r="F14" s="110"/>
      <c r="G14" s="110"/>
      <c r="H14" s="110"/>
      <c r="I14" s="55">
        <f t="shared" si="0"/>
        <v>0</v>
      </c>
      <c r="J14" s="110"/>
      <c r="K14" s="110"/>
      <c r="L14" s="110"/>
      <c r="M14" s="55">
        <f t="shared" si="1"/>
        <v>0</v>
      </c>
      <c r="N14" s="110"/>
      <c r="O14" s="110"/>
      <c r="P14" s="110"/>
      <c r="Q14" s="55">
        <f t="shared" si="2"/>
        <v>0</v>
      </c>
      <c r="R14" s="110"/>
      <c r="S14" s="110"/>
      <c r="T14" s="110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55000</v>
      </c>
      <c r="Y14" s="67">
        <f t="shared" si="5"/>
        <v>-55000</v>
      </c>
    </row>
    <row r="15" spans="1:29" ht="13" x14ac:dyDescent="0.1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41104</v>
      </c>
      <c r="Y15" s="67">
        <f t="shared" si="5"/>
        <v>-41104</v>
      </c>
    </row>
    <row r="16" spans="1:29" ht="13" x14ac:dyDescent="0.1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5575439</v>
      </c>
      <c r="Y16" s="57">
        <f t="shared" si="5"/>
        <v>-5575439</v>
      </c>
    </row>
    <row r="17" spans="1:25" ht="13" x14ac:dyDescent="0.1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1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" x14ac:dyDescent="0.1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120000</v>
      </c>
      <c r="Y20" s="67">
        <f>X20-W20</f>
        <v>120000</v>
      </c>
    </row>
    <row r="21" spans="1:25" ht="13" x14ac:dyDescent="0.1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1437027.2000000002</v>
      </c>
      <c r="Y21" s="67">
        <f t="shared" ref="Y21:Y26" si="11">X21-W21</f>
        <v>1437027.2000000002</v>
      </c>
    </row>
    <row r="22" spans="1:25" ht="13" x14ac:dyDescent="0.1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203400</v>
      </c>
      <c r="Y22" s="67">
        <f t="shared" si="11"/>
        <v>203400</v>
      </c>
    </row>
    <row r="23" spans="1:25" ht="13" x14ac:dyDescent="0.1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403748</v>
      </c>
      <c r="Y23" s="67">
        <f t="shared" si="11"/>
        <v>403748</v>
      </c>
    </row>
    <row r="24" spans="1:25" ht="13" x14ac:dyDescent="0.1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681040</v>
      </c>
      <c r="Y24" s="67">
        <f t="shared" si="11"/>
        <v>681040</v>
      </c>
    </row>
    <row r="25" spans="1:25" ht="13" x14ac:dyDescent="0.15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334708</v>
      </c>
      <c r="Y25" s="67">
        <f t="shared" si="11"/>
        <v>334708</v>
      </c>
    </row>
    <row r="26" spans="1:25" ht="13" x14ac:dyDescent="0.15">
      <c r="A26" s="46"/>
      <c r="B26" s="111" t="s">
        <v>168</v>
      </c>
      <c r="C26" s="45"/>
      <c r="D26" s="65"/>
      <c r="E26" s="66"/>
      <c r="F26" s="65"/>
      <c r="G26" s="65"/>
      <c r="H26" s="65"/>
      <c r="I26" s="112">
        <f t="shared" si="6"/>
        <v>0</v>
      </c>
      <c r="J26" s="109"/>
      <c r="K26" s="109"/>
      <c r="L26" s="109"/>
      <c r="M26" s="113">
        <f t="shared" si="7"/>
        <v>0</v>
      </c>
      <c r="N26" s="109"/>
      <c r="O26" s="109"/>
      <c r="P26" s="109"/>
      <c r="Q26" s="113">
        <f t="shared" si="8"/>
        <v>0</v>
      </c>
      <c r="R26" s="109"/>
      <c r="S26" s="109"/>
      <c r="T26" s="109"/>
      <c r="U26" s="113">
        <f t="shared" si="9"/>
        <v>0</v>
      </c>
      <c r="V26" s="114"/>
      <c r="W26" s="115">
        <f t="shared" si="10"/>
        <v>0</v>
      </c>
      <c r="X26" s="11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423756</v>
      </c>
      <c r="Y26" s="113">
        <f t="shared" si="11"/>
        <v>423756</v>
      </c>
    </row>
    <row r="27" spans="1:25" ht="13" x14ac:dyDescent="0.1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3603679.2</v>
      </c>
      <c r="Y27" s="57">
        <f>X27-W27</f>
        <v>3603679.2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" x14ac:dyDescent="0.1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47500</v>
      </c>
      <c r="Y30" s="67">
        <f t="shared" ref="Y30:Y34" si="17">X30-W30</f>
        <v>47500</v>
      </c>
    </row>
    <row r="31" spans="1:25" ht="13" x14ac:dyDescent="0.15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60000</v>
      </c>
      <c r="Y31" s="67">
        <f t="shared" si="17"/>
        <v>60000</v>
      </c>
    </row>
    <row r="32" spans="1:25" ht="13" x14ac:dyDescent="0.1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90000</v>
      </c>
      <c r="Y32" s="67">
        <f t="shared" si="17"/>
        <v>90000</v>
      </c>
    </row>
    <row r="33" spans="1:29" ht="13" x14ac:dyDescent="0.1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187495</v>
      </c>
      <c r="Y33" s="67">
        <f>X33-W33</f>
        <v>187495</v>
      </c>
    </row>
    <row r="34" spans="1:29" ht="13" x14ac:dyDescent="0.15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0</v>
      </c>
      <c r="Y34" s="67">
        <f t="shared" si="17"/>
        <v>0</v>
      </c>
    </row>
    <row r="35" spans="1:29" ht="13" x14ac:dyDescent="0.1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384995</v>
      </c>
      <c r="Y35" s="57">
        <f>X35-W35</f>
        <v>384995</v>
      </c>
      <c r="Z35" s="47"/>
    </row>
    <row r="36" spans="1:29" ht="13" x14ac:dyDescent="0.1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1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7">
        <f t="shared" ref="Y38:Y44" si="23">X38-W38</f>
        <v>0</v>
      </c>
    </row>
    <row r="39" spans="1:29" ht="13" x14ac:dyDescent="0.15">
      <c r="A39" s="46"/>
      <c r="B39" s="46" t="s">
        <v>155</v>
      </c>
      <c r="C39" s="45"/>
      <c r="D39" s="109"/>
      <c r="E39" s="66"/>
      <c r="F39" s="109"/>
      <c r="G39" s="109"/>
      <c r="H39" s="109"/>
      <c r="I39" s="67">
        <f t="shared" si="18"/>
        <v>0</v>
      </c>
      <c r="J39" s="109"/>
      <c r="K39" s="109"/>
      <c r="L39" s="109"/>
      <c r="M39" s="67">
        <f t="shared" si="19"/>
        <v>0</v>
      </c>
      <c r="N39" s="109"/>
      <c r="O39" s="109"/>
      <c r="P39" s="109"/>
      <c r="Q39" s="67">
        <f t="shared" si="20"/>
        <v>0</v>
      </c>
      <c r="R39" s="109"/>
      <c r="S39" s="109"/>
      <c r="T39" s="109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400000</v>
      </c>
      <c r="Y39" s="67">
        <f t="shared" si="23"/>
        <v>400000</v>
      </c>
      <c r="AC39" s="62" t="s">
        <v>178</v>
      </c>
    </row>
    <row r="40" spans="1:29" ht="13" x14ac:dyDescent="0.15">
      <c r="A40" s="46"/>
      <c r="B40" s="46" t="s">
        <v>156</v>
      </c>
      <c r="C40" s="45"/>
      <c r="D40" s="109"/>
      <c r="E40" s="66"/>
      <c r="F40" s="109"/>
      <c r="G40" s="109"/>
      <c r="H40" s="109"/>
      <c r="I40" s="67">
        <f t="shared" si="18"/>
        <v>0</v>
      </c>
      <c r="J40" s="109"/>
      <c r="K40" s="109"/>
      <c r="L40" s="109"/>
      <c r="M40" s="67">
        <f t="shared" si="19"/>
        <v>0</v>
      </c>
      <c r="N40" s="109"/>
      <c r="O40" s="109"/>
      <c r="P40" s="109"/>
      <c r="Q40" s="67">
        <f t="shared" si="20"/>
        <v>0</v>
      </c>
      <c r="R40" s="109"/>
      <c r="S40" s="109"/>
      <c r="T40" s="109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300000</v>
      </c>
      <c r="Y40" s="67">
        <f t="shared" si="23"/>
        <v>300000</v>
      </c>
      <c r="AC40" s="62" t="s">
        <v>179</v>
      </c>
    </row>
    <row r="41" spans="1:29" ht="13" x14ac:dyDescent="0.1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40000</v>
      </c>
      <c r="Y41" s="67">
        <f t="shared" si="23"/>
        <v>40000</v>
      </c>
    </row>
    <row r="42" spans="1:29" ht="13" x14ac:dyDescent="0.1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40000</v>
      </c>
      <c r="Y42" s="67">
        <f t="shared" si="23"/>
        <v>40000</v>
      </c>
    </row>
    <row r="43" spans="1:29" ht="13" x14ac:dyDescent="0.15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170000</v>
      </c>
      <c r="Y43" s="67">
        <f t="shared" si="23"/>
        <v>170000</v>
      </c>
    </row>
    <row r="44" spans="1:29" ht="13" x14ac:dyDescent="0.1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950000</v>
      </c>
      <c r="Y44" s="57">
        <f t="shared" si="23"/>
        <v>950000</v>
      </c>
    </row>
    <row r="45" spans="1:29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" x14ac:dyDescent="0.1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25000</v>
      </c>
      <c r="Y47" s="67">
        <f t="shared" ref="Y47:Y59" si="30">X47-W47</f>
        <v>25000</v>
      </c>
    </row>
    <row r="48" spans="1:29" ht="13" x14ac:dyDescent="0.1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25000</v>
      </c>
      <c r="Y48" s="67">
        <f t="shared" si="30"/>
        <v>25000</v>
      </c>
    </row>
    <row r="49" spans="1:29" ht="13" x14ac:dyDescent="0.1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18500</v>
      </c>
      <c r="Y49" s="67">
        <f t="shared" si="30"/>
        <v>18500</v>
      </c>
    </row>
    <row r="50" spans="1:29" ht="13" x14ac:dyDescent="0.1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135000</v>
      </c>
      <c r="Y50" s="67">
        <f t="shared" si="30"/>
        <v>135000</v>
      </c>
    </row>
    <row r="51" spans="1:29" ht="13" x14ac:dyDescent="0.1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50000</v>
      </c>
      <c r="Y51" s="67">
        <f t="shared" si="30"/>
        <v>50000</v>
      </c>
    </row>
    <row r="52" spans="1:29" ht="13" x14ac:dyDescent="0.1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150000</v>
      </c>
      <c r="Y52" s="67">
        <f t="shared" si="30"/>
        <v>150000</v>
      </c>
    </row>
    <row r="53" spans="1:29" ht="13" x14ac:dyDescent="0.15">
      <c r="A53" s="46"/>
      <c r="B53" s="46" t="s">
        <v>160</v>
      </c>
      <c r="C53" s="45"/>
      <c r="D53" s="109"/>
      <c r="E53" s="66"/>
      <c r="F53" s="109"/>
      <c r="G53" s="109"/>
      <c r="H53" s="109"/>
      <c r="I53" s="67">
        <f t="shared" si="31"/>
        <v>0</v>
      </c>
      <c r="J53" s="109"/>
      <c r="K53" s="109"/>
      <c r="L53" s="109"/>
      <c r="M53" s="67">
        <f t="shared" si="26"/>
        <v>0</v>
      </c>
      <c r="N53" s="109"/>
      <c r="O53" s="109"/>
      <c r="P53" s="109"/>
      <c r="Q53" s="67">
        <f t="shared" si="27"/>
        <v>0</v>
      </c>
      <c r="R53" s="109"/>
      <c r="S53" s="109"/>
      <c r="T53" s="109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30000</v>
      </c>
      <c r="Y53" s="67">
        <f t="shared" si="30"/>
        <v>30000</v>
      </c>
    </row>
    <row r="54" spans="1:29" ht="13" x14ac:dyDescent="0.15">
      <c r="A54" s="46"/>
      <c r="B54" s="46" t="s">
        <v>161</v>
      </c>
      <c r="C54" s="45"/>
      <c r="D54" s="109"/>
      <c r="E54" s="66"/>
      <c r="F54" s="109"/>
      <c r="G54" s="109"/>
      <c r="H54" s="109"/>
      <c r="I54" s="67">
        <f t="shared" si="31"/>
        <v>0</v>
      </c>
      <c r="J54" s="109"/>
      <c r="K54" s="109"/>
      <c r="L54" s="109"/>
      <c r="M54" s="67">
        <f t="shared" si="26"/>
        <v>0</v>
      </c>
      <c r="N54" s="109"/>
      <c r="O54" s="109"/>
      <c r="P54" s="109"/>
      <c r="Q54" s="67">
        <f t="shared" si="27"/>
        <v>0</v>
      </c>
      <c r="R54" s="109"/>
      <c r="S54" s="109"/>
      <c r="T54" s="109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50000</v>
      </c>
      <c r="Y54" s="67">
        <f t="shared" si="30"/>
        <v>50000</v>
      </c>
    </row>
    <row r="55" spans="1:29" ht="13" x14ac:dyDescent="0.15">
      <c r="A55" s="46"/>
      <c r="B55" s="46" t="s">
        <v>33</v>
      </c>
      <c r="C55" s="45"/>
      <c r="D55" s="109"/>
      <c r="E55" s="66"/>
      <c r="F55" s="109"/>
      <c r="G55" s="109"/>
      <c r="H55" s="109"/>
      <c r="I55" s="67">
        <f t="shared" si="31"/>
        <v>0</v>
      </c>
      <c r="J55" s="109"/>
      <c r="K55" s="109"/>
      <c r="L55" s="109"/>
      <c r="M55" s="67">
        <f t="shared" si="26"/>
        <v>0</v>
      </c>
      <c r="N55" s="109"/>
      <c r="O55" s="109"/>
      <c r="P55" s="109"/>
      <c r="Q55" s="67">
        <f t="shared" si="27"/>
        <v>0</v>
      </c>
      <c r="R55" s="109"/>
      <c r="S55" s="109"/>
      <c r="T55" s="109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ht="13" x14ac:dyDescent="0.15">
      <c r="A56" s="46"/>
      <c r="B56" s="46" t="s">
        <v>162</v>
      </c>
      <c r="C56" s="45"/>
      <c r="D56" s="109"/>
      <c r="E56" s="66"/>
      <c r="F56" s="109"/>
      <c r="G56" s="109"/>
      <c r="H56" s="109"/>
      <c r="I56" s="67">
        <f t="shared" si="31"/>
        <v>0</v>
      </c>
      <c r="J56" s="109"/>
      <c r="K56" s="109"/>
      <c r="L56" s="109"/>
      <c r="M56" s="67">
        <f t="shared" si="26"/>
        <v>0</v>
      </c>
      <c r="N56" s="109"/>
      <c r="O56" s="109"/>
      <c r="P56" s="109"/>
      <c r="Q56" s="67">
        <f t="shared" si="27"/>
        <v>0</v>
      </c>
      <c r="R56" s="109"/>
      <c r="S56" s="109"/>
      <c r="T56" s="109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3600</v>
      </c>
      <c r="Y56" s="67">
        <f t="shared" si="30"/>
        <v>3600</v>
      </c>
      <c r="AC56" s="62" t="s">
        <v>180</v>
      </c>
    </row>
    <row r="57" spans="1:29" ht="13" x14ac:dyDescent="0.15">
      <c r="A57" s="46"/>
      <c r="B57" s="46" t="s">
        <v>163</v>
      </c>
      <c r="C57" s="45"/>
      <c r="D57" s="109"/>
      <c r="E57" s="66"/>
      <c r="F57" s="109"/>
      <c r="G57" s="109"/>
      <c r="H57" s="109"/>
      <c r="I57" s="67">
        <f t="shared" si="31"/>
        <v>0</v>
      </c>
      <c r="J57" s="109"/>
      <c r="K57" s="109"/>
      <c r="L57" s="109"/>
      <c r="M57" s="67">
        <f t="shared" si="26"/>
        <v>0</v>
      </c>
      <c r="N57" s="109"/>
      <c r="O57" s="109"/>
      <c r="P57" s="109"/>
      <c r="Q57" s="67">
        <f t="shared" si="27"/>
        <v>0</v>
      </c>
      <c r="R57" s="109"/>
      <c r="S57" s="109"/>
      <c r="T57" s="109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181</v>
      </c>
    </row>
    <row r="58" spans="1:29" ht="13" x14ac:dyDescent="0.1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88000</v>
      </c>
      <c r="Y58" s="67">
        <f t="shared" si="30"/>
        <v>88000</v>
      </c>
    </row>
    <row r="59" spans="1:29" ht="13" x14ac:dyDescent="0.1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575100</v>
      </c>
      <c r="Y59" s="57">
        <f t="shared" si="30"/>
        <v>575100</v>
      </c>
    </row>
    <row r="60" spans="1:29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15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5513774.2000000002</v>
      </c>
      <c r="Y61" s="57">
        <f t="shared" ref="Y61:Y62" si="40">X61-W61</f>
        <v>5513774.2000000002</v>
      </c>
    </row>
    <row r="62" spans="1:29" ht="12.75" customHeight="1" x14ac:dyDescent="0.15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61664.799999999814</v>
      </c>
      <c r="Y62" s="57">
        <f t="shared" si="40"/>
        <v>61664.799999999814</v>
      </c>
    </row>
    <row r="63" spans="1:29" ht="12.75" customHeight="1" x14ac:dyDescent="0.1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1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61664.799999999814</v>
      </c>
      <c r="Y64" s="77">
        <f t="shared" ref="Y64" si="43">X64-W64</f>
        <v>61664.799999999814</v>
      </c>
    </row>
    <row r="66" spans="1:21" ht="12.75" customHeight="1" x14ac:dyDescent="0.15">
      <c r="A66" s="53" t="s">
        <v>129</v>
      </c>
    </row>
    <row r="67" spans="1:21" ht="12.75" customHeight="1" x14ac:dyDescent="0.1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1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1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1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baseColWidth="10" defaultColWidth="9.1640625" defaultRowHeight="13" x14ac:dyDescent="0.15"/>
  <cols>
    <col min="1" max="1" width="2" style="72" customWidth="1"/>
    <col min="2" max="2" width="9.1640625" style="72"/>
    <col min="3" max="3" width="20.1640625" style="72" customWidth="1"/>
    <col min="4" max="4" width="12.33203125" style="72" customWidth="1"/>
    <col min="5" max="5" width="11.33203125" style="72" customWidth="1"/>
    <col min="6" max="6" width="9.1640625" style="72"/>
    <col min="7" max="7" width="19.6640625" style="72" customWidth="1"/>
    <col min="8" max="8" width="20" style="72" customWidth="1"/>
    <col min="9" max="9" width="25.1640625" style="72" customWidth="1"/>
    <col min="10" max="10" width="27" style="72" customWidth="1"/>
    <col min="11" max="16384" width="9.1640625" style="72"/>
  </cols>
  <sheetData>
    <row r="1" spans="1:13" x14ac:dyDescent="0.15">
      <c r="A1" s="71" t="str">
        <f>'Cover Sheet'!A2</f>
        <v>IDEAL ACADEMY PCS</v>
      </c>
    </row>
    <row r="2" spans="1:13" x14ac:dyDescent="0.15">
      <c r="A2" s="43" t="str">
        <f>'Cover Sheet'!A8&amp;" "&amp;'Cover Sheet'!$A$9&amp;" Balance Sheet"</f>
        <v>FY2018-19 07/1/2018 - 06/30/2019 Balance Sheet</v>
      </c>
    </row>
    <row r="3" spans="1:13" x14ac:dyDescent="0.15">
      <c r="B3" s="124"/>
      <c r="C3" s="124"/>
      <c r="D3" s="124"/>
      <c r="E3" s="124"/>
      <c r="F3" s="124"/>
      <c r="G3" s="124"/>
      <c r="H3" s="78"/>
      <c r="I3" s="78"/>
      <c r="J3" s="78"/>
    </row>
    <row r="4" spans="1:13" x14ac:dyDescent="0.15">
      <c r="B4" s="78"/>
      <c r="C4" s="78"/>
      <c r="D4" s="78"/>
      <c r="E4" s="79" t="s">
        <v>113</v>
      </c>
      <c r="F4" s="80"/>
      <c r="G4" s="79" t="s">
        <v>82</v>
      </c>
      <c r="H4" s="79" t="s">
        <v>83</v>
      </c>
      <c r="I4" s="79" t="s">
        <v>84</v>
      </c>
      <c r="J4" s="79" t="s">
        <v>85</v>
      </c>
    </row>
    <row r="5" spans="1:13" ht="17" thickBot="1" x14ac:dyDescent="0.2">
      <c r="B5" s="78"/>
      <c r="C5" s="78"/>
      <c r="D5" s="78"/>
      <c r="E5" s="81" t="s">
        <v>148</v>
      </c>
      <c r="F5" s="82"/>
      <c r="G5" s="81" t="s">
        <v>86</v>
      </c>
      <c r="H5" s="81" t="s">
        <v>87</v>
      </c>
      <c r="I5" s="81" t="s">
        <v>88</v>
      </c>
      <c r="J5" s="81" t="s">
        <v>89</v>
      </c>
      <c r="M5" s="116" t="s">
        <v>172</v>
      </c>
    </row>
    <row r="6" spans="1:13" x14ac:dyDescent="0.15">
      <c r="A6" s="94" t="s">
        <v>90</v>
      </c>
      <c r="B6" s="83"/>
      <c r="C6" s="83"/>
      <c r="E6" s="84"/>
      <c r="F6" s="82"/>
      <c r="G6" s="84"/>
      <c r="H6" s="84"/>
      <c r="I6" s="84"/>
      <c r="J6" s="84"/>
    </row>
    <row r="7" spans="1:13" x14ac:dyDescent="0.15">
      <c r="B7" s="78"/>
      <c r="C7" s="78"/>
      <c r="D7" s="78"/>
      <c r="E7" s="78"/>
      <c r="F7" s="78"/>
      <c r="G7" s="78"/>
      <c r="H7" s="78"/>
      <c r="I7" s="78"/>
      <c r="J7" s="78"/>
    </row>
    <row r="8" spans="1:13" x14ac:dyDescent="0.15">
      <c r="B8" s="91" t="s">
        <v>123</v>
      </c>
      <c r="C8" s="85"/>
      <c r="D8" s="83"/>
      <c r="E8" s="86"/>
      <c r="F8" s="86"/>
      <c r="G8" s="87"/>
      <c r="H8" s="87"/>
      <c r="I8" s="87"/>
      <c r="J8" s="87"/>
    </row>
    <row r="9" spans="1:13" x14ac:dyDescent="0.15">
      <c r="B9" s="95" t="s">
        <v>91</v>
      </c>
      <c r="D9" s="88"/>
      <c r="E9" s="65">
        <v>0</v>
      </c>
      <c r="F9" s="89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15">
      <c r="B10" s="95" t="s">
        <v>92</v>
      </c>
      <c r="D10" s="88"/>
      <c r="E10" s="65">
        <v>0</v>
      </c>
      <c r="F10" s="90"/>
      <c r="G10" s="65">
        <v>0</v>
      </c>
      <c r="H10" s="65">
        <v>0</v>
      </c>
      <c r="I10" s="65">
        <v>0</v>
      </c>
      <c r="J10" s="65">
        <v>0</v>
      </c>
    </row>
    <row r="11" spans="1:13" x14ac:dyDescent="0.15">
      <c r="B11" s="95" t="s">
        <v>110</v>
      </c>
      <c r="D11" s="88"/>
      <c r="E11" s="65">
        <v>0</v>
      </c>
      <c r="F11" s="90"/>
      <c r="G11" s="65">
        <v>0</v>
      </c>
      <c r="H11" s="65">
        <v>0</v>
      </c>
      <c r="I11" s="65">
        <v>0</v>
      </c>
      <c r="J11" s="65">
        <v>0</v>
      </c>
    </row>
    <row r="12" spans="1:13" x14ac:dyDescent="0.15">
      <c r="B12" s="95" t="s">
        <v>109</v>
      </c>
      <c r="D12" s="88"/>
      <c r="E12" s="65">
        <v>0</v>
      </c>
      <c r="F12" s="87"/>
      <c r="G12" s="65">
        <v>0</v>
      </c>
      <c r="H12" s="65">
        <v>0</v>
      </c>
      <c r="I12" s="65">
        <v>0</v>
      </c>
      <c r="J12" s="65">
        <v>0</v>
      </c>
    </row>
    <row r="13" spans="1:13" x14ac:dyDescent="0.15">
      <c r="B13" s="91" t="s">
        <v>93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3" x14ac:dyDescent="0.15">
      <c r="B14" s="78"/>
      <c r="C14" s="78"/>
      <c r="D14" s="78"/>
      <c r="E14" s="78"/>
      <c r="F14" s="78"/>
      <c r="G14" s="78"/>
      <c r="H14" s="78"/>
      <c r="I14" s="78"/>
      <c r="J14" s="78"/>
    </row>
    <row r="15" spans="1:13" x14ac:dyDescent="0.15">
      <c r="B15" s="94" t="s">
        <v>94</v>
      </c>
      <c r="C15" s="88"/>
      <c r="D15" s="88"/>
      <c r="E15" s="65">
        <v>0</v>
      </c>
      <c r="F15" s="89"/>
      <c r="G15" s="65">
        <v>0</v>
      </c>
      <c r="H15" s="65">
        <v>0</v>
      </c>
      <c r="I15" s="65">
        <v>0</v>
      </c>
      <c r="J15" s="65">
        <v>0</v>
      </c>
    </row>
    <row r="16" spans="1:13" x14ac:dyDescent="0.15"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15">
      <c r="B17" s="94" t="s">
        <v>95</v>
      </c>
      <c r="C17" s="88"/>
      <c r="D17" s="88"/>
      <c r="E17" s="65">
        <v>0</v>
      </c>
      <c r="F17" s="89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15">
      <c r="B18" s="78"/>
      <c r="C18" s="78"/>
      <c r="D18" s="78"/>
      <c r="E18" s="78"/>
      <c r="F18" s="78"/>
      <c r="G18" s="78"/>
      <c r="H18" s="78"/>
      <c r="I18" s="78"/>
      <c r="J18" s="78"/>
    </row>
    <row r="19" spans="1:13" ht="14" thickBot="1" x14ac:dyDescent="0.2">
      <c r="A19" s="91" t="s">
        <v>96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3" ht="14" thickTop="1" x14ac:dyDescent="0.15">
      <c r="B20" s="78"/>
      <c r="C20" s="78"/>
      <c r="D20" s="78"/>
      <c r="E20" s="78"/>
      <c r="F20" s="78"/>
      <c r="G20" s="78"/>
      <c r="H20" s="78"/>
      <c r="I20" s="78"/>
      <c r="J20" s="78"/>
    </row>
    <row r="21" spans="1:13" ht="15" customHeight="1" x14ac:dyDescent="0.15">
      <c r="A21" s="94" t="s">
        <v>97</v>
      </c>
      <c r="B21" s="83"/>
      <c r="C21" s="83"/>
      <c r="E21" s="92"/>
      <c r="F21" s="92"/>
      <c r="G21" s="92"/>
      <c r="H21" s="92"/>
      <c r="I21" s="92"/>
      <c r="J21" s="92"/>
    </row>
    <row r="22" spans="1:13" x14ac:dyDescent="0.15">
      <c r="B22" s="78"/>
      <c r="C22" s="78"/>
      <c r="D22" s="78"/>
      <c r="E22" s="78"/>
      <c r="F22" s="78"/>
      <c r="G22" s="78"/>
      <c r="H22" s="78"/>
      <c r="I22" s="78"/>
      <c r="J22" s="78"/>
    </row>
    <row r="23" spans="1:13" x14ac:dyDescent="0.15">
      <c r="B23" s="91" t="s">
        <v>124</v>
      </c>
      <c r="C23" s="93"/>
      <c r="D23" s="93"/>
      <c r="E23" s="87"/>
      <c r="F23" s="87"/>
      <c r="G23" s="87"/>
      <c r="H23" s="87"/>
      <c r="I23" s="87"/>
      <c r="J23" s="87"/>
    </row>
    <row r="24" spans="1:13" x14ac:dyDescent="0.15">
      <c r="B24" s="95" t="s">
        <v>99</v>
      </c>
      <c r="D24" s="88"/>
      <c r="E24" s="65">
        <v>0</v>
      </c>
      <c r="F24" s="89"/>
      <c r="G24" s="65">
        <v>0</v>
      </c>
      <c r="H24" s="65">
        <v>0</v>
      </c>
      <c r="I24" s="65">
        <v>0</v>
      </c>
      <c r="J24" s="65">
        <v>0</v>
      </c>
    </row>
    <row r="25" spans="1:13" x14ac:dyDescent="0.15">
      <c r="B25" s="95" t="s">
        <v>98</v>
      </c>
      <c r="D25" s="88"/>
      <c r="E25" s="65">
        <v>0</v>
      </c>
      <c r="F25" s="87"/>
      <c r="G25" s="65">
        <v>0</v>
      </c>
      <c r="H25" s="65">
        <v>0</v>
      </c>
      <c r="I25" s="65">
        <v>0</v>
      </c>
      <c r="J25" s="65">
        <v>0</v>
      </c>
    </row>
    <row r="26" spans="1:13" x14ac:dyDescent="0.15">
      <c r="B26" s="95" t="s">
        <v>106</v>
      </c>
      <c r="D26" s="88"/>
      <c r="E26" s="65">
        <v>0</v>
      </c>
      <c r="F26" s="87"/>
      <c r="G26" s="65">
        <v>0</v>
      </c>
      <c r="H26" s="65">
        <v>0</v>
      </c>
      <c r="I26" s="65">
        <v>0</v>
      </c>
      <c r="J26" s="65">
        <v>0</v>
      </c>
    </row>
    <row r="27" spans="1:13" x14ac:dyDescent="0.15">
      <c r="B27" s="95" t="s">
        <v>177</v>
      </c>
      <c r="D27" s="88"/>
      <c r="E27" s="65">
        <v>0</v>
      </c>
      <c r="F27" s="87"/>
      <c r="G27" s="65">
        <v>0</v>
      </c>
      <c r="H27" s="65">
        <v>0</v>
      </c>
      <c r="I27" s="65">
        <v>0</v>
      </c>
      <c r="J27" s="65">
        <v>0</v>
      </c>
    </row>
    <row r="28" spans="1:13" x14ac:dyDescent="0.15">
      <c r="B28" s="95" t="s">
        <v>108</v>
      </c>
      <c r="D28" s="88"/>
      <c r="E28" s="65">
        <v>0</v>
      </c>
      <c r="F28" s="87"/>
      <c r="G28" s="65">
        <v>0</v>
      </c>
      <c r="H28" s="65">
        <v>0</v>
      </c>
      <c r="I28" s="65">
        <v>0</v>
      </c>
      <c r="J28" s="65">
        <v>0</v>
      </c>
    </row>
    <row r="29" spans="1:13" x14ac:dyDescent="0.15">
      <c r="B29" s="91" t="s">
        <v>100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3" x14ac:dyDescent="0.15">
      <c r="B30" s="91"/>
      <c r="E30" s="87"/>
      <c r="F30" s="87"/>
      <c r="G30" s="87"/>
      <c r="H30" s="87"/>
      <c r="I30" s="87"/>
      <c r="J30" s="87"/>
    </row>
    <row r="31" spans="1:13" x14ac:dyDescent="0.15">
      <c r="B31" s="94" t="s">
        <v>125</v>
      </c>
      <c r="C31" s="78"/>
      <c r="D31" s="78"/>
      <c r="E31" s="78"/>
      <c r="F31" s="78"/>
      <c r="G31" s="78"/>
      <c r="H31" s="78"/>
      <c r="I31" s="78"/>
      <c r="J31" s="78"/>
    </row>
    <row r="32" spans="1:13" x14ac:dyDescent="0.15">
      <c r="B32" s="95" t="s">
        <v>126</v>
      </c>
      <c r="D32" s="78"/>
      <c r="E32" s="65">
        <v>0</v>
      </c>
      <c r="F32" s="89"/>
      <c r="G32" s="65">
        <v>0</v>
      </c>
      <c r="H32" s="65">
        <v>0</v>
      </c>
      <c r="I32" s="65">
        <v>0</v>
      </c>
      <c r="J32" s="65">
        <v>0</v>
      </c>
    </row>
    <row r="33" spans="1:13" x14ac:dyDescent="0.15">
      <c r="B33" s="95" t="s">
        <v>127</v>
      </c>
      <c r="D33" s="78"/>
      <c r="E33" s="65">
        <v>0</v>
      </c>
      <c r="F33" s="87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15">
      <c r="B34" s="91" t="s">
        <v>107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3" x14ac:dyDescent="0.15">
      <c r="B35" s="78"/>
      <c r="C35" s="78"/>
      <c r="D35" s="78"/>
      <c r="E35" s="78"/>
      <c r="F35" s="78"/>
      <c r="G35" s="78"/>
      <c r="H35" s="78"/>
      <c r="I35" s="78"/>
      <c r="J35" s="78"/>
    </row>
    <row r="36" spans="1:13" ht="16" x14ac:dyDescent="0.3">
      <c r="B36" s="91" t="s">
        <v>101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3" x14ac:dyDescent="0.15">
      <c r="B37" s="78"/>
      <c r="C37" s="78"/>
      <c r="D37" s="78"/>
      <c r="E37" s="78"/>
      <c r="F37" s="78"/>
      <c r="G37" s="78"/>
      <c r="H37" s="78"/>
      <c r="I37" s="78"/>
      <c r="J37" s="78"/>
    </row>
    <row r="38" spans="1:13" x14ac:dyDescent="0.15">
      <c r="B38" s="96" t="s">
        <v>128</v>
      </c>
      <c r="C38" s="93"/>
      <c r="D38" s="93"/>
      <c r="E38" s="87"/>
      <c r="F38" s="87"/>
      <c r="G38" s="92"/>
      <c r="H38" s="92"/>
      <c r="I38" s="92"/>
      <c r="J38" s="92"/>
    </row>
    <row r="39" spans="1:13" x14ac:dyDescent="0.15">
      <c r="B39" s="95" t="s">
        <v>102</v>
      </c>
      <c r="D39" s="93"/>
      <c r="E39" s="65">
        <v>0</v>
      </c>
      <c r="F39" s="87"/>
      <c r="G39" s="65">
        <v>0</v>
      </c>
      <c r="H39" s="65">
        <v>0</v>
      </c>
      <c r="I39" s="65">
        <v>0</v>
      </c>
      <c r="J39" s="65">
        <v>0</v>
      </c>
    </row>
    <row r="40" spans="1:13" x14ac:dyDescent="0.15">
      <c r="B40" s="95" t="s">
        <v>103</v>
      </c>
      <c r="D40" s="93"/>
      <c r="E40" s="65">
        <v>0</v>
      </c>
      <c r="F40" s="87"/>
      <c r="G40" s="65">
        <v>0</v>
      </c>
      <c r="H40" s="65">
        <v>0</v>
      </c>
      <c r="I40" s="65">
        <v>0</v>
      </c>
      <c r="J40" s="65">
        <v>0</v>
      </c>
    </row>
    <row r="41" spans="1:13" x14ac:dyDescent="0.15">
      <c r="B41" s="95" t="s">
        <v>134</v>
      </c>
      <c r="D41" s="93"/>
      <c r="E41" s="109">
        <v>0</v>
      </c>
      <c r="F41" s="87"/>
      <c r="G41" s="109">
        <v>0</v>
      </c>
      <c r="H41" s="109">
        <v>0</v>
      </c>
      <c r="I41" s="109">
        <v>0</v>
      </c>
      <c r="J41" s="109">
        <v>0</v>
      </c>
    </row>
    <row r="42" spans="1:13" ht="16" x14ac:dyDescent="0.3">
      <c r="B42" s="91" t="s">
        <v>104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3" x14ac:dyDescent="0.15">
      <c r="B43" s="78"/>
      <c r="C43" s="78"/>
      <c r="D43" s="78"/>
      <c r="E43" s="78"/>
      <c r="F43" s="78"/>
      <c r="G43" s="78"/>
      <c r="H43" s="78"/>
      <c r="I43" s="78"/>
      <c r="J43" s="78"/>
    </row>
    <row r="44" spans="1:13" ht="14" thickBot="1" x14ac:dyDescent="0.2">
      <c r="A44" s="91" t="s">
        <v>105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3" ht="14" thickTop="1" x14ac:dyDescent="0.15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Enrollment!Print_Area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Ideal Academy</cp:lastModifiedBy>
  <cp:lastPrinted>2016-11-10T20:34:43Z</cp:lastPrinted>
  <dcterms:created xsi:type="dcterms:W3CDTF">2015-03-09T19:17:40Z</dcterms:created>
  <dcterms:modified xsi:type="dcterms:W3CDTF">2018-06-02T01:01:38Z</dcterms:modified>
</cp:coreProperties>
</file>