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rosap\OneDrive - Davis Memorial Goodwill Industries\Charter School - Planning Yr Forward\FY2019 Budget\DCPCSB\"/>
    </mc:Choice>
  </mc:AlternateContent>
  <bookViews>
    <workbookView xWindow="0" yWindow="0" windowWidth="19200" windowHeight="7050" activeTab="2"/>
  </bookViews>
  <sheets>
    <sheet name="Cover Sheet" sheetId="6" r:id="rId1"/>
    <sheet name="Enrollment" sheetId="4" r:id="rId2"/>
    <sheet name="Annual Budget" sheetId="5" r:id="rId3"/>
    <sheet name="Statement of Activites" sheetId="1" r:id="rId4"/>
    <sheet name="Statement of Financial Position" sheetId="2" r:id="rId5"/>
    <sheet name="References" sheetId="7" state="hidden" r:id="rId6"/>
  </sheets>
  <externalReferences>
    <externalReference r:id="rId7"/>
    <externalReference r:id="rId8"/>
    <externalReference r:id="rId9"/>
    <externalReference r:id="rId10"/>
  </externalReferences>
  <definedNames>
    <definedName name="_7027AC9C059748c8A1CB672677814313_UserDefaultSettings_0" hidden="1">#VALUE!</definedName>
    <definedName name="_7027AC9C059748c8A1CB672677814313_UserDefaultSettings_1" hidden="1">"e&gt;_x000D_
    &lt;FontColor&gt;-1&lt;/FontColor&gt;_x000D_
    &lt;FontSize&gt;8&lt;/FontSize&gt;_x000D_
    &lt;FontBold&gt;false&lt;/FontBold&gt;_x000D_
    &lt;FontItalic&gt;false&lt;/FontItalic&gt;_x000D_
    &lt;FontUnderlined&gt;false&lt;/FontUnderlined&gt;_x000D_
  &lt;/TableDimensionCaption&gt;_x000D_
  &lt;TableBandColor&gt;49&lt;/TableBandColor&gt;_x000D_
  &lt;TableBandS"&amp;"ize&gt;2&lt;/TableBandSize&gt;_x000D_
  &lt;TableFormatNonLeafRowMembersBold&gt;false&lt;/TableFormatNonLeafRowMembersBold&gt;_x000D_
  &lt;TableFormatNonLeafColumnMembersBold&gt;false&lt;/TableFormatNonLeafColumnMembersBold&gt;_x000D_
  &lt;TableFormatNonLeafRowCellsBold&gt;false&lt;/TableFormatNonLeafRowCellsBol"&amp;"d&gt;_x000D_
  &lt;TableFormatNonLeafColumnCellsBold&gt;false&lt;/TableFormatNonLeafColumnCellsBold&gt;_x000D_
  &lt;TableGridColor&gt;15&lt;/TableGridColor&gt;_x000D_
  &lt;ChartTableRowAxisLabelDirection&gt;90&lt;/ChartTableRowAxisLabelDirection&gt;_x000D_
&lt;/UserSettings&gt;"</definedName>
    <definedName name="_7027AC9C059748c8A1CB672677814313_UserDefaultSettings_Count" hidden="1">2</definedName>
    <definedName name="a" localSheetId="2">#REF!</definedName>
    <definedName name="a">#REF!</definedName>
    <definedName name="eRateDiscount">[1]Pop!$C$115:$H$115</definedName>
    <definedName name="ERateDiscountTable">[1]Pop!$C$126:$D$131</definedName>
    <definedName name="HTML1_1" hidden="1">"[FCFF3]Sheet1!$A$1:$L$34"</definedName>
    <definedName name="HTML1_10" hidden="1">""</definedName>
    <definedName name="HTML1_11" hidden="1">1</definedName>
    <definedName name="HTML1_12" hidden="1">"Aswath:Adobe SiteMillª 1.0.2:MyHomePage:FCFF3.html"</definedName>
    <definedName name="HTML1_2" hidden="1">1</definedName>
    <definedName name="HTML1_3" hidden="1">"FCFF3"</definedName>
    <definedName name="HTML1_4" hidden="1">"Three-Stage FCFF Model"</definedName>
    <definedName name="HTML1_5" hidden="1">""</definedName>
    <definedName name="HTML1_6" hidden="1">-4146</definedName>
    <definedName name="HTML1_7" hidden="1">-4146</definedName>
    <definedName name="HTML1_8" hidden="1">"10/22/96"</definedName>
    <definedName name="HTML1_9" hidden="1">"Aswath Damodaran"</definedName>
    <definedName name="HTMLCount" hidden="1">1</definedName>
    <definedName name="Infl">'[1]Exp-Per'!$C$8</definedName>
    <definedName name="Inflation">'[2]V. Other Expenses'!$G$173:$Q$173</definedName>
    <definedName name="_xlnm.Print_Area" localSheetId="2">'Annual Budget'!$A:$Y</definedName>
    <definedName name="_xlnm.Print_Area" localSheetId="0">'Cover Sheet'!$A$1:$A$11</definedName>
    <definedName name="_xlnm.Print_Area" localSheetId="3">'Statement of Activites'!$A$1:$Y$67</definedName>
    <definedName name="_xlnm.Print_Area" localSheetId="4">'Statement of Financial Position'!$A$1:$K$46</definedName>
    <definedName name="Scenario" localSheetId="2">[3]Inputs!#REF!</definedName>
    <definedName name="Scenario">[3]Inputs!#REF!</definedName>
  </definedNames>
  <calcPr calcId="162913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28" i="5" l="1"/>
  <c r="S28" i="5"/>
  <c r="M40" i="1" l="1"/>
  <c r="Q40" i="1"/>
  <c r="U40" i="1"/>
  <c r="M41" i="1"/>
  <c r="Q41" i="1"/>
  <c r="U41" i="1"/>
  <c r="I41" i="1"/>
  <c r="I42" i="1"/>
  <c r="I43" i="1"/>
  <c r="W41" i="1"/>
  <c r="I27" i="1"/>
  <c r="M27" i="1"/>
  <c r="Q27" i="1"/>
  <c r="U27" i="1"/>
  <c r="W27" i="1" s="1"/>
  <c r="I28" i="1"/>
  <c r="M28" i="1"/>
  <c r="Q28" i="1"/>
  <c r="U28" i="1"/>
  <c r="W28" i="1" s="1"/>
  <c r="I26" i="1"/>
  <c r="W55" i="5"/>
  <c r="W56" i="5"/>
  <c r="W59" i="5"/>
  <c r="F29" i="5" l="1"/>
  <c r="D29" i="5"/>
  <c r="D8" i="5" l="1"/>
  <c r="A1" i="2" l="1"/>
  <c r="S64" i="1"/>
  <c r="S65" i="1" s="1"/>
  <c r="S67" i="1" s="1"/>
  <c r="S73" i="1" s="1"/>
  <c r="D65" i="1"/>
  <c r="D67" i="1" s="1"/>
  <c r="D73" i="1" s="1"/>
  <c r="D64" i="1"/>
  <c r="I60" i="1"/>
  <c r="M60" i="1"/>
  <c r="Q60" i="1"/>
  <c r="U60" i="1"/>
  <c r="W60" i="1"/>
  <c r="I59" i="1"/>
  <c r="M59" i="1"/>
  <c r="Q59" i="1"/>
  <c r="U59" i="1"/>
  <c r="W59" i="1"/>
  <c r="I58" i="1"/>
  <c r="M58" i="1"/>
  <c r="Q58" i="1"/>
  <c r="U58" i="1"/>
  <c r="W58" i="1"/>
  <c r="I57" i="1"/>
  <c r="M57" i="1"/>
  <c r="Q57" i="1"/>
  <c r="U57" i="1"/>
  <c r="W57" i="1"/>
  <c r="I56" i="1"/>
  <c r="M56" i="1"/>
  <c r="Q56" i="1"/>
  <c r="U56" i="1"/>
  <c r="W56" i="1"/>
  <c r="I55" i="1"/>
  <c r="M55" i="1"/>
  <c r="Q55" i="1"/>
  <c r="U55" i="1"/>
  <c r="W55" i="1"/>
  <c r="M43" i="1"/>
  <c r="W43" i="1" s="1"/>
  <c r="Q43" i="1"/>
  <c r="U43" i="1"/>
  <c r="M42" i="1"/>
  <c r="Q42" i="1"/>
  <c r="W42" i="1" s="1"/>
  <c r="U42" i="1"/>
  <c r="I14" i="1"/>
  <c r="M14" i="1"/>
  <c r="Q14" i="1"/>
  <c r="U14" i="1"/>
  <c r="I8" i="1"/>
  <c r="M8" i="1"/>
  <c r="Q8" i="1"/>
  <c r="U8" i="1"/>
  <c r="W8" i="1"/>
  <c r="S59" i="5"/>
  <c r="Y59" i="5" s="1"/>
  <c r="S56" i="5"/>
  <c r="S55" i="5"/>
  <c r="O59" i="5"/>
  <c r="O56" i="5"/>
  <c r="O55" i="5"/>
  <c r="X55" i="1" s="1"/>
  <c r="Y55" i="1" s="1"/>
  <c r="K59" i="5"/>
  <c r="K56" i="5"/>
  <c r="K55" i="5"/>
  <c r="D62" i="5"/>
  <c r="D47" i="5"/>
  <c r="D37" i="5"/>
  <c r="K43" i="5"/>
  <c r="O43" i="5"/>
  <c r="S43" i="5"/>
  <c r="W43" i="5"/>
  <c r="K14" i="5"/>
  <c r="O14" i="5"/>
  <c r="S14" i="5"/>
  <c r="W14" i="5"/>
  <c r="J42" i="2"/>
  <c r="I42" i="2"/>
  <c r="H42" i="2"/>
  <c r="G42" i="2"/>
  <c r="E42" i="2"/>
  <c r="F16" i="1"/>
  <c r="F62" i="1"/>
  <c r="F47" i="1"/>
  <c r="F64" i="1" s="1"/>
  <c r="F65" i="1" s="1"/>
  <c r="F67" i="1" s="1"/>
  <c r="F73" i="1" s="1"/>
  <c r="F37" i="1"/>
  <c r="F29" i="1"/>
  <c r="G16" i="1"/>
  <c r="G62" i="1"/>
  <c r="G47" i="1"/>
  <c r="G64" i="1" s="1"/>
  <c r="G65" i="1" s="1"/>
  <c r="G67" i="1" s="1"/>
  <c r="G73" i="1" s="1"/>
  <c r="G37" i="1"/>
  <c r="G29" i="1"/>
  <c r="H16" i="1"/>
  <c r="H62" i="1"/>
  <c r="H47" i="1"/>
  <c r="H64" i="1" s="1"/>
  <c r="H65" i="1" s="1"/>
  <c r="H67" i="1" s="1"/>
  <c r="H73" i="1" s="1"/>
  <c r="H37" i="1"/>
  <c r="H29" i="1"/>
  <c r="J16" i="1"/>
  <c r="J62" i="1"/>
  <c r="J47" i="1"/>
  <c r="J64" i="1" s="1"/>
  <c r="J65" i="1" s="1"/>
  <c r="J67" i="1" s="1"/>
  <c r="J73" i="1" s="1"/>
  <c r="J37" i="1"/>
  <c r="J29" i="1"/>
  <c r="K16" i="1"/>
  <c r="K62" i="1"/>
  <c r="K47" i="1"/>
  <c r="K64" i="1" s="1"/>
  <c r="K65" i="1" s="1"/>
  <c r="K67" i="1" s="1"/>
  <c r="K73" i="1" s="1"/>
  <c r="K37" i="1"/>
  <c r="K29" i="1"/>
  <c r="L16" i="1"/>
  <c r="L62" i="1"/>
  <c r="L47" i="1"/>
  <c r="L64" i="1" s="1"/>
  <c r="L65" i="1" s="1"/>
  <c r="L67" i="1" s="1"/>
  <c r="L73" i="1" s="1"/>
  <c r="L37" i="1"/>
  <c r="L29" i="1"/>
  <c r="N16" i="1"/>
  <c r="N62" i="1"/>
  <c r="N47" i="1"/>
  <c r="N64" i="1" s="1"/>
  <c r="N65" i="1" s="1"/>
  <c r="N67" i="1" s="1"/>
  <c r="N73" i="1" s="1"/>
  <c r="N37" i="1"/>
  <c r="N29" i="1"/>
  <c r="O16" i="1"/>
  <c r="O62" i="1"/>
  <c r="O47" i="1"/>
  <c r="O64" i="1" s="1"/>
  <c r="O65" i="1" s="1"/>
  <c r="O67" i="1" s="1"/>
  <c r="O73" i="1" s="1"/>
  <c r="O37" i="1"/>
  <c r="O29" i="1"/>
  <c r="P16" i="1"/>
  <c r="P62" i="1"/>
  <c r="P47" i="1"/>
  <c r="P64" i="1" s="1"/>
  <c r="P65" i="1" s="1"/>
  <c r="P67" i="1" s="1"/>
  <c r="P73" i="1" s="1"/>
  <c r="P37" i="1"/>
  <c r="P29" i="1"/>
  <c r="R16" i="1"/>
  <c r="R62" i="1"/>
  <c r="R47" i="1"/>
  <c r="R64" i="1" s="1"/>
  <c r="R65" i="1" s="1"/>
  <c r="R67" i="1" s="1"/>
  <c r="R73" i="1" s="1"/>
  <c r="R37" i="1"/>
  <c r="R29" i="1"/>
  <c r="S16" i="1"/>
  <c r="S62" i="1"/>
  <c r="S47" i="1"/>
  <c r="S37" i="1"/>
  <c r="S29" i="1"/>
  <c r="T16" i="1"/>
  <c r="T62" i="1"/>
  <c r="T47" i="1"/>
  <c r="T37" i="1"/>
  <c r="T29" i="1"/>
  <c r="D16" i="1"/>
  <c r="D62" i="1"/>
  <c r="D47" i="1"/>
  <c r="D37" i="1"/>
  <c r="D29" i="1"/>
  <c r="U72" i="1"/>
  <c r="Q72" i="1"/>
  <c r="M72" i="1"/>
  <c r="I72" i="1"/>
  <c r="U71" i="1"/>
  <c r="Q71" i="1"/>
  <c r="M71" i="1"/>
  <c r="I71" i="1"/>
  <c r="U70" i="1"/>
  <c r="Q70" i="1"/>
  <c r="M70" i="1"/>
  <c r="I70" i="1"/>
  <c r="A2" i="2"/>
  <c r="A2" i="1"/>
  <c r="D16" i="5"/>
  <c r="A2" i="5"/>
  <c r="A2" i="4"/>
  <c r="J34" i="2"/>
  <c r="I34" i="2"/>
  <c r="H34" i="2"/>
  <c r="H29" i="2"/>
  <c r="H36" i="2"/>
  <c r="H44" i="2"/>
  <c r="G34" i="2"/>
  <c r="E34" i="2"/>
  <c r="J29" i="2"/>
  <c r="I29" i="2"/>
  <c r="G29" i="2"/>
  <c r="E29" i="2"/>
  <c r="A1" i="4"/>
  <c r="A1" i="5"/>
  <c r="A1" i="1"/>
  <c r="D58" i="4"/>
  <c r="D42" i="4"/>
  <c r="D31" i="4"/>
  <c r="D26" i="4"/>
  <c r="D34" i="4"/>
  <c r="D37" i="4" s="1"/>
  <c r="D24" i="4"/>
  <c r="B58" i="4"/>
  <c r="B42" i="4"/>
  <c r="B24" i="4"/>
  <c r="H5" i="5"/>
  <c r="I5" i="5"/>
  <c r="J5" i="5" s="1"/>
  <c r="K5" i="5" s="1"/>
  <c r="L5" i="5" s="1"/>
  <c r="M5" i="5" s="1"/>
  <c r="N5" i="5" s="1"/>
  <c r="O5" i="5" s="1"/>
  <c r="P5" i="5" s="1"/>
  <c r="Q5" i="5" s="1"/>
  <c r="R5" i="5" s="1"/>
  <c r="S5" i="5" s="1"/>
  <c r="T5" i="5" s="1"/>
  <c r="U5" i="5" s="1"/>
  <c r="V5" i="5" s="1"/>
  <c r="W5" i="5" s="1"/>
  <c r="W35" i="5"/>
  <c r="S35" i="5"/>
  <c r="O35" i="5"/>
  <c r="K35" i="5"/>
  <c r="W45" i="5"/>
  <c r="S45" i="5"/>
  <c r="O45" i="5"/>
  <c r="K45" i="5"/>
  <c r="W26" i="5"/>
  <c r="S26" i="5"/>
  <c r="O26" i="5"/>
  <c r="K26" i="5"/>
  <c r="W25" i="5"/>
  <c r="S25" i="5"/>
  <c r="O25" i="5"/>
  <c r="K25" i="5"/>
  <c r="W24" i="5"/>
  <c r="X24" i="1" s="1"/>
  <c r="S24" i="5"/>
  <c r="O24" i="5"/>
  <c r="K24" i="5"/>
  <c r="W23" i="5"/>
  <c r="X23" i="1" s="1"/>
  <c r="S23" i="5"/>
  <c r="O23" i="5"/>
  <c r="K23" i="5"/>
  <c r="W22" i="5"/>
  <c r="S22" i="5"/>
  <c r="O22" i="5"/>
  <c r="K22" i="5"/>
  <c r="Y22" i="5" s="1"/>
  <c r="W21" i="5"/>
  <c r="S21" i="5"/>
  <c r="O21" i="5"/>
  <c r="K21" i="5"/>
  <c r="W20" i="5"/>
  <c r="S20" i="5"/>
  <c r="O20" i="5"/>
  <c r="K20" i="5"/>
  <c r="X20" i="1" s="1"/>
  <c r="W15" i="5"/>
  <c r="S15" i="5"/>
  <c r="O15" i="5"/>
  <c r="K15" i="5"/>
  <c r="W13" i="5"/>
  <c r="X13" i="1" s="1"/>
  <c r="S13" i="5"/>
  <c r="O13" i="5"/>
  <c r="K13" i="5"/>
  <c r="W12" i="5"/>
  <c r="X12" i="1" s="1"/>
  <c r="S12" i="5"/>
  <c r="O12" i="5"/>
  <c r="K12" i="5"/>
  <c r="W11" i="5"/>
  <c r="S11" i="5"/>
  <c r="O11" i="5"/>
  <c r="K11" i="5"/>
  <c r="X11" i="1" s="1"/>
  <c r="W10" i="5"/>
  <c r="X10" i="1" s="1"/>
  <c r="S10" i="5"/>
  <c r="O10" i="5"/>
  <c r="Y10" i="5" s="1"/>
  <c r="K10" i="5"/>
  <c r="J36" i="2"/>
  <c r="I36" i="2"/>
  <c r="I44" i="2"/>
  <c r="G36" i="2"/>
  <c r="G44" i="2"/>
  <c r="E36" i="2"/>
  <c r="J13" i="2"/>
  <c r="J19" i="2"/>
  <c r="I13" i="2"/>
  <c r="I19" i="2"/>
  <c r="H13" i="2"/>
  <c r="H19" i="2"/>
  <c r="G13" i="2"/>
  <c r="G19" i="2"/>
  <c r="E13" i="2"/>
  <c r="E19" i="2"/>
  <c r="B31" i="4"/>
  <c r="C31" i="4"/>
  <c r="C26" i="4"/>
  <c r="C34" i="4" s="1"/>
  <c r="B26" i="4"/>
  <c r="B34" i="4" s="1"/>
  <c r="C58" i="4"/>
  <c r="C42" i="4"/>
  <c r="J44" i="2"/>
  <c r="E44" i="2"/>
  <c r="C24" i="4"/>
  <c r="U35" i="1"/>
  <c r="Q35" i="1"/>
  <c r="M35" i="1"/>
  <c r="I35" i="1"/>
  <c r="U61" i="1"/>
  <c r="U54" i="1"/>
  <c r="U53" i="1"/>
  <c r="U52" i="1"/>
  <c r="U51" i="1"/>
  <c r="U50" i="1"/>
  <c r="Q61" i="1"/>
  <c r="Q54" i="1"/>
  <c r="Q53" i="1"/>
  <c r="Q52" i="1"/>
  <c r="Q51" i="1"/>
  <c r="Q50" i="1"/>
  <c r="M61" i="1"/>
  <c r="M54" i="1"/>
  <c r="M53" i="1"/>
  <c r="M52" i="1"/>
  <c r="M51" i="1"/>
  <c r="M50" i="1"/>
  <c r="I61" i="1"/>
  <c r="I54" i="1"/>
  <c r="I53" i="1"/>
  <c r="I52" i="1"/>
  <c r="I51" i="1"/>
  <c r="I50" i="1"/>
  <c r="U46" i="1"/>
  <c r="U45" i="1"/>
  <c r="U44" i="1"/>
  <c r="Q46" i="1"/>
  <c r="Q45" i="1"/>
  <c r="Q44" i="1"/>
  <c r="M46" i="1"/>
  <c r="M45" i="1"/>
  <c r="M44" i="1"/>
  <c r="I40" i="1"/>
  <c r="W40" i="1" s="1"/>
  <c r="I46" i="1"/>
  <c r="I45" i="1"/>
  <c r="I44" i="1"/>
  <c r="U36" i="1"/>
  <c r="U34" i="1"/>
  <c r="U33" i="1"/>
  <c r="U32" i="1"/>
  <c r="Q36" i="1"/>
  <c r="Q34" i="1"/>
  <c r="Q33" i="1"/>
  <c r="Q32" i="1"/>
  <c r="M36" i="1"/>
  <c r="M34" i="1"/>
  <c r="M33" i="1"/>
  <c r="M32" i="1"/>
  <c r="I36" i="1"/>
  <c r="W36" i="1" s="1"/>
  <c r="I34" i="1"/>
  <c r="I33" i="1"/>
  <c r="I32" i="1"/>
  <c r="U15" i="1"/>
  <c r="U13" i="1"/>
  <c r="U12" i="1"/>
  <c r="U11" i="1"/>
  <c r="U10" i="1"/>
  <c r="U9" i="1"/>
  <c r="U7" i="1"/>
  <c r="Q15" i="1"/>
  <c r="Q13" i="1"/>
  <c r="Q12" i="1"/>
  <c r="Q11" i="1"/>
  <c r="Q10" i="1"/>
  <c r="Q9" i="1"/>
  <c r="Q7" i="1"/>
  <c r="M15" i="1"/>
  <c r="M13" i="1"/>
  <c r="M12" i="1"/>
  <c r="M11" i="1"/>
  <c r="M10" i="1"/>
  <c r="M9" i="1"/>
  <c r="M7" i="1"/>
  <c r="U26" i="1"/>
  <c r="U25" i="1"/>
  <c r="U24" i="1"/>
  <c r="U23" i="1"/>
  <c r="U22" i="1"/>
  <c r="U21" i="1"/>
  <c r="U20" i="1"/>
  <c r="Q26" i="1"/>
  <c r="Q25" i="1"/>
  <c r="Q24" i="1"/>
  <c r="Q23" i="1"/>
  <c r="Q22" i="1"/>
  <c r="Q21" i="1"/>
  <c r="Q20" i="1"/>
  <c r="W20" i="1" s="1"/>
  <c r="M26" i="1"/>
  <c r="M25" i="1"/>
  <c r="M24" i="1"/>
  <c r="M23" i="1"/>
  <c r="M22" i="1"/>
  <c r="W22" i="1" s="1"/>
  <c r="M21" i="1"/>
  <c r="W21" i="1" s="1"/>
  <c r="M20" i="1"/>
  <c r="I25" i="1"/>
  <c r="I24" i="1"/>
  <c r="W24" i="1" s="1"/>
  <c r="I23" i="1"/>
  <c r="W23" i="1" s="1"/>
  <c r="I22" i="1"/>
  <c r="I21" i="1"/>
  <c r="I20" i="1"/>
  <c r="I10" i="1"/>
  <c r="W10" i="1" s="1"/>
  <c r="I11" i="1"/>
  <c r="I15" i="1"/>
  <c r="W15" i="1" s="1"/>
  <c r="I13" i="1"/>
  <c r="I12" i="1"/>
  <c r="W12" i="1" s="1"/>
  <c r="I9" i="1"/>
  <c r="I7" i="1"/>
  <c r="Y20" i="5"/>
  <c r="Y26" i="5"/>
  <c r="U37" i="1"/>
  <c r="U29" i="1"/>
  <c r="U16" i="1"/>
  <c r="Q62" i="1"/>
  <c r="M37" i="1"/>
  <c r="M16" i="1"/>
  <c r="I62" i="1"/>
  <c r="Q29" i="1"/>
  <c r="U62" i="1"/>
  <c r="Q16" i="1"/>
  <c r="I29" i="1"/>
  <c r="Q37" i="1"/>
  <c r="I16" i="1"/>
  <c r="W44" i="1"/>
  <c r="W7" i="1"/>
  <c r="I37" i="1"/>
  <c r="M62" i="1"/>
  <c r="W35" i="1"/>
  <c r="M29" i="1"/>
  <c r="I47" i="1"/>
  <c r="W26" i="1"/>
  <c r="W32" i="1"/>
  <c r="W37" i="1" s="1"/>
  <c r="W34" i="1"/>
  <c r="W33" i="1"/>
  <c r="W46" i="1"/>
  <c r="W53" i="1"/>
  <c r="W50" i="1"/>
  <c r="W51" i="1"/>
  <c r="W61" i="1"/>
  <c r="W54" i="1"/>
  <c r="W52" i="1"/>
  <c r="W45" i="1"/>
  <c r="W62" i="1"/>
  <c r="B37" i="4" l="1"/>
  <c r="B44" i="4"/>
  <c r="C37" i="4"/>
  <c r="C44" i="4"/>
  <c r="D44" i="4"/>
  <c r="U47" i="1"/>
  <c r="Q73" i="1"/>
  <c r="M47" i="1"/>
  <c r="M64" i="1" s="1"/>
  <c r="M65" i="1" s="1"/>
  <c r="M67" i="1" s="1"/>
  <c r="I64" i="1"/>
  <c r="W47" i="1"/>
  <c r="I73" i="1"/>
  <c r="M73" i="1"/>
  <c r="W11" i="1"/>
  <c r="U64" i="1"/>
  <c r="T64" i="1"/>
  <c r="T65" i="1" s="1"/>
  <c r="T67" i="1" s="1"/>
  <c r="T73" i="1" s="1"/>
  <c r="U73" i="1" s="1"/>
  <c r="Q47" i="1"/>
  <c r="Q64" i="1" s="1"/>
  <c r="Q65" i="1" s="1"/>
  <c r="Q67" i="1" s="1"/>
  <c r="W14" i="1"/>
  <c r="W25" i="1"/>
  <c r="U65" i="1"/>
  <c r="U67" i="1" s="1"/>
  <c r="W13" i="1"/>
  <c r="W9" i="1"/>
  <c r="W16" i="1" s="1"/>
  <c r="I65" i="1"/>
  <c r="I67" i="1" s="1"/>
  <c r="W29" i="1"/>
  <c r="Y10" i="1"/>
  <c r="Y23" i="1"/>
  <c r="Y11" i="1"/>
  <c r="Y12" i="1"/>
  <c r="Y13" i="1"/>
  <c r="Y24" i="1"/>
  <c r="X56" i="1"/>
  <c r="Y56" i="1" s="1"/>
  <c r="Y56" i="5"/>
  <c r="Y55" i="5"/>
  <c r="X59" i="1"/>
  <c r="Y59" i="1" s="1"/>
  <c r="Y35" i="5"/>
  <c r="Y24" i="5"/>
  <c r="X22" i="1"/>
  <c r="Y22" i="1" s="1"/>
  <c r="Y11" i="5"/>
  <c r="Y15" i="5"/>
  <c r="X45" i="1"/>
  <c r="Y45" i="1" s="1"/>
  <c r="X15" i="1"/>
  <c r="Y15" i="1" s="1"/>
  <c r="Y21" i="5"/>
  <c r="Y23" i="5"/>
  <c r="Y25" i="5"/>
  <c r="X35" i="1"/>
  <c r="Y35" i="1" s="1"/>
  <c r="X43" i="1"/>
  <c r="Y43" i="1" s="1"/>
  <c r="Y43" i="5"/>
  <c r="D64" i="5"/>
  <c r="D65" i="5" s="1"/>
  <c r="D67" i="5" s="1"/>
  <c r="Y14" i="5"/>
  <c r="X21" i="1"/>
  <c r="Y21" i="1" s="1"/>
  <c r="Y13" i="5"/>
  <c r="Y45" i="5"/>
  <c r="Y12" i="5"/>
  <c r="X25" i="1"/>
  <c r="X26" i="1"/>
  <c r="Y26" i="1" s="1"/>
  <c r="X14" i="1"/>
  <c r="Y14" i="1" s="1"/>
  <c r="Y20" i="1"/>
  <c r="D53" i="4" l="1"/>
  <c r="D47" i="4"/>
  <c r="D50" i="4" s="1"/>
  <c r="B47" i="4"/>
  <c r="B50" i="4" s="1"/>
  <c r="B53" i="4"/>
  <c r="C47" i="4"/>
  <c r="C50" i="4" s="1"/>
  <c r="C53" i="4"/>
  <c r="Y25" i="1"/>
  <c r="W64" i="1"/>
  <c r="W65" i="1" s="1"/>
  <c r="W67" i="1" s="1"/>
  <c r="K8" i="5" l="1"/>
  <c r="Q29" i="5"/>
  <c r="V28" i="5"/>
  <c r="W28" i="5" s="1"/>
  <c r="K34" i="5"/>
  <c r="K44" i="5"/>
  <c r="K52" i="5"/>
  <c r="K54" i="5"/>
  <c r="K58" i="5"/>
  <c r="S61" i="5" l="1"/>
  <c r="S57" i="5"/>
  <c r="S53" i="5"/>
  <c r="S51" i="5"/>
  <c r="S46" i="5"/>
  <c r="S41" i="5"/>
  <c r="S36" i="5"/>
  <c r="S33" i="5"/>
  <c r="I29" i="5"/>
  <c r="W8" i="5"/>
  <c r="K46" i="5"/>
  <c r="K41" i="5"/>
  <c r="K36" i="5"/>
  <c r="K33" i="5"/>
  <c r="K42" i="5"/>
  <c r="O60" i="5"/>
  <c r="S42" i="5"/>
  <c r="U62" i="5"/>
  <c r="W58" i="5"/>
  <c r="W54" i="5"/>
  <c r="W52" i="5"/>
  <c r="W50" i="5"/>
  <c r="T62" i="5"/>
  <c r="I62" i="5"/>
  <c r="W44" i="5"/>
  <c r="T47" i="5"/>
  <c r="W40" i="5"/>
  <c r="I47" i="5"/>
  <c r="W34" i="5"/>
  <c r="W32" i="5"/>
  <c r="T37" i="5"/>
  <c r="I37" i="5"/>
  <c r="T29" i="5"/>
  <c r="W27" i="5"/>
  <c r="N16" i="5"/>
  <c r="R62" i="5"/>
  <c r="H62" i="5"/>
  <c r="K50" i="5"/>
  <c r="R47" i="5"/>
  <c r="K40" i="5"/>
  <c r="H47" i="5"/>
  <c r="R37" i="5"/>
  <c r="K32" i="5"/>
  <c r="H37" i="5"/>
  <c r="H29" i="5"/>
  <c r="K27" i="5"/>
  <c r="M16" i="5"/>
  <c r="O61" i="5"/>
  <c r="O57" i="5"/>
  <c r="O53" i="5"/>
  <c r="O51" i="5"/>
  <c r="Q62" i="5"/>
  <c r="O46" i="5"/>
  <c r="O41" i="5"/>
  <c r="X41" i="1" s="1"/>
  <c r="Y41" i="1" s="1"/>
  <c r="Q47" i="5"/>
  <c r="O36" i="5"/>
  <c r="O33" i="5"/>
  <c r="Q37" i="5"/>
  <c r="O9" i="5"/>
  <c r="V16" i="5"/>
  <c r="O7" i="5"/>
  <c r="L16" i="5"/>
  <c r="O16" i="5" s="1"/>
  <c r="W60" i="5"/>
  <c r="P62" i="5"/>
  <c r="S50" i="5"/>
  <c r="S44" i="5"/>
  <c r="P47" i="5"/>
  <c r="S40" i="5"/>
  <c r="S34" i="5"/>
  <c r="P37" i="5"/>
  <c r="S32" i="5"/>
  <c r="P29" i="5"/>
  <c r="S27" i="5"/>
  <c r="S8" i="5"/>
  <c r="U16" i="5"/>
  <c r="J16" i="5"/>
  <c r="K60" i="5"/>
  <c r="W61" i="5"/>
  <c r="W57" i="5"/>
  <c r="W53" i="5"/>
  <c r="W51" i="5"/>
  <c r="N62" i="5"/>
  <c r="W46" i="5"/>
  <c r="X46" i="1" s="1"/>
  <c r="Y46" i="1" s="1"/>
  <c r="W41" i="5"/>
  <c r="N47" i="5"/>
  <c r="W36" i="5"/>
  <c r="W33" i="5"/>
  <c r="N37" i="5"/>
  <c r="N29" i="5"/>
  <c r="W9" i="5"/>
  <c r="T16" i="5"/>
  <c r="W7" i="5"/>
  <c r="I16" i="5"/>
  <c r="O42" i="5"/>
  <c r="S52" i="5"/>
  <c r="K61" i="5"/>
  <c r="K57" i="5"/>
  <c r="K53" i="5"/>
  <c r="K51" i="5"/>
  <c r="M62" i="5"/>
  <c r="Y46" i="5"/>
  <c r="M47" i="5"/>
  <c r="X33" i="1"/>
  <c r="Y33" i="1" s="1"/>
  <c r="M37" i="5"/>
  <c r="R29" i="5"/>
  <c r="K28" i="5"/>
  <c r="M29" i="5"/>
  <c r="K9" i="5"/>
  <c r="R16" i="5"/>
  <c r="H16" i="5"/>
  <c r="K7" i="5"/>
  <c r="S60" i="5"/>
  <c r="S58" i="5"/>
  <c r="X58" i="1" s="1"/>
  <c r="Y58" i="1" s="1"/>
  <c r="S54" i="5"/>
  <c r="X54" i="1" s="1"/>
  <c r="Y54" i="1" s="1"/>
  <c r="O58" i="5"/>
  <c r="O54" i="5"/>
  <c r="O52" i="5"/>
  <c r="V62" i="5"/>
  <c r="O50" i="5"/>
  <c r="L62" i="5"/>
  <c r="O44" i="5"/>
  <c r="Y44" i="5" s="1"/>
  <c r="V47" i="5"/>
  <c r="O40" i="5"/>
  <c r="L47" i="5"/>
  <c r="O34" i="5"/>
  <c r="Y34" i="5" s="1"/>
  <c r="V37" i="5"/>
  <c r="L37" i="5"/>
  <c r="O32" i="5"/>
  <c r="V29" i="5"/>
  <c r="O27" i="5"/>
  <c r="L29" i="5"/>
  <c r="O8" i="5"/>
  <c r="Y8" i="5" s="1"/>
  <c r="Q16" i="5"/>
  <c r="W42" i="5"/>
  <c r="J62" i="5"/>
  <c r="U47" i="5"/>
  <c r="J47" i="5"/>
  <c r="U37" i="5"/>
  <c r="J37" i="5"/>
  <c r="U29" i="5"/>
  <c r="J29" i="5"/>
  <c r="S9" i="5"/>
  <c r="P16" i="5"/>
  <c r="S7" i="5"/>
  <c r="Y52" i="5" l="1"/>
  <c r="Y42" i="5"/>
  <c r="O37" i="5"/>
  <c r="X34" i="1"/>
  <c r="Y34" i="1" s="1"/>
  <c r="Y50" i="5"/>
  <c r="Y54" i="5"/>
  <c r="O29" i="5"/>
  <c r="Y58" i="5"/>
  <c r="X53" i="1"/>
  <c r="Y53" i="1" s="1"/>
  <c r="X44" i="1"/>
  <c r="Y44" i="1" s="1"/>
  <c r="W29" i="5"/>
  <c r="K16" i="5"/>
  <c r="Y33" i="5"/>
  <c r="Y36" i="5"/>
  <c r="O47" i="5"/>
  <c r="M64" i="5"/>
  <c r="M65" i="5" s="1"/>
  <c r="M67" i="5" s="1"/>
  <c r="X36" i="1"/>
  <c r="Y36" i="1" s="1"/>
  <c r="X51" i="1"/>
  <c r="Y51" i="1" s="1"/>
  <c r="Y51" i="5"/>
  <c r="S37" i="5"/>
  <c r="K62" i="5"/>
  <c r="H64" i="5"/>
  <c r="H65" i="5" s="1"/>
  <c r="H67" i="5" s="1"/>
  <c r="I64" i="5"/>
  <c r="I65" i="5" s="1"/>
  <c r="I67" i="5" s="1"/>
  <c r="R64" i="5"/>
  <c r="R65" i="5" s="1"/>
  <c r="R67" i="5" s="1"/>
  <c r="W37" i="5"/>
  <c r="T64" i="5"/>
  <c r="T65" i="5" s="1"/>
  <c r="T67" i="5" s="1"/>
  <c r="W62" i="5"/>
  <c r="X8" i="1"/>
  <c r="Y8" i="1" s="1"/>
  <c r="X57" i="1"/>
  <c r="Y57" i="1" s="1"/>
  <c r="Y57" i="5"/>
  <c r="W16" i="5"/>
  <c r="K47" i="5"/>
  <c r="X9" i="1"/>
  <c r="Y9" i="1" s="1"/>
  <c r="Y9" i="5"/>
  <c r="X42" i="1"/>
  <c r="Y42" i="1" s="1"/>
  <c r="X28" i="1"/>
  <c r="Y28" i="1" s="1"/>
  <c r="Y28" i="5"/>
  <c r="Y41" i="5"/>
  <c r="Y61" i="5"/>
  <c r="X61" i="1"/>
  <c r="Y61" i="1" s="1"/>
  <c r="S47" i="5"/>
  <c r="Q64" i="5"/>
  <c r="Q65" i="5" s="1"/>
  <c r="Q67" i="5" s="1"/>
  <c r="X27" i="1"/>
  <c r="Y27" i="5"/>
  <c r="Y40" i="5"/>
  <c r="X40" i="1"/>
  <c r="X52" i="1"/>
  <c r="Y52" i="1" s="1"/>
  <c r="N64" i="5"/>
  <c r="N65" i="5" s="1"/>
  <c r="N67" i="5" s="1"/>
  <c r="K29" i="5"/>
  <c r="V64" i="5"/>
  <c r="V65" i="5" s="1"/>
  <c r="V67" i="5" s="1"/>
  <c r="X60" i="1"/>
  <c r="Y60" i="1" s="1"/>
  <c r="Y60" i="5"/>
  <c r="O62" i="5"/>
  <c r="L64" i="5"/>
  <c r="L65" i="5" s="1"/>
  <c r="L67" i="5" s="1"/>
  <c r="Y53" i="5"/>
  <c r="K37" i="5"/>
  <c r="S16" i="5"/>
  <c r="J64" i="5"/>
  <c r="J65" i="5" s="1"/>
  <c r="J67" i="5" s="1"/>
  <c r="X50" i="1"/>
  <c r="X7" i="1"/>
  <c r="Y7" i="5"/>
  <c r="S29" i="5"/>
  <c r="P64" i="5"/>
  <c r="P65" i="5" s="1"/>
  <c r="P67" i="5" s="1"/>
  <c r="S62" i="5"/>
  <c r="X32" i="1"/>
  <c r="Y32" i="5"/>
  <c r="W47" i="5"/>
  <c r="U64" i="5"/>
  <c r="U65" i="5" s="1"/>
  <c r="U67" i="5" s="1"/>
  <c r="Y16" i="5" l="1"/>
  <c r="Y37" i="5"/>
  <c r="O64" i="5"/>
  <c r="O65" i="5" s="1"/>
  <c r="O67" i="5" s="1"/>
  <c r="Y40" i="1"/>
  <c r="X47" i="1"/>
  <c r="Y47" i="1" s="1"/>
  <c r="K64" i="5"/>
  <c r="Y62" i="5"/>
  <c r="Y7" i="1"/>
  <c r="X16" i="1"/>
  <c r="Y50" i="1"/>
  <c r="X62" i="1"/>
  <c r="Y27" i="1"/>
  <c r="X29" i="1"/>
  <c r="Y29" i="1" s="1"/>
  <c r="W64" i="5"/>
  <c r="W65" i="5" s="1"/>
  <c r="W67" i="5" s="1"/>
  <c r="Y29" i="5"/>
  <c r="Y32" i="1"/>
  <c r="X37" i="1"/>
  <c r="Y37" i="1" s="1"/>
  <c r="S64" i="5"/>
  <c r="S65" i="5" s="1"/>
  <c r="S67" i="5" s="1"/>
  <c r="Y47" i="5"/>
  <c r="Y16" i="1" l="1"/>
  <c r="Y62" i="1"/>
  <c r="X64" i="1"/>
  <c r="Y64" i="1" s="1"/>
  <c r="K65" i="5"/>
  <c r="Y64" i="5"/>
  <c r="K67" i="5" l="1"/>
  <c r="Y67" i="5" s="1"/>
  <c r="Y65" i="5"/>
  <c r="X65" i="1"/>
  <c r="Y65" i="1" l="1"/>
  <c r="X67" i="1"/>
  <c r="Y67" i="1" s="1"/>
</calcChain>
</file>

<file path=xl/comments1.xml><?xml version="1.0" encoding="utf-8"?>
<comments xmlns="http://schemas.openxmlformats.org/spreadsheetml/2006/main">
  <authors>
    <author>Whitney Jones</author>
  </authors>
  <commentList>
    <comment ref="C4" authorId="0" shapeId="0">
      <text>
        <r>
          <rPr>
            <sz val="9"/>
            <color indexed="81"/>
            <rFont val="Tahoma"/>
            <family val="2"/>
          </rPr>
          <t>These should be the enrollment numbers used to forecast revenues and expenses, regardless of the official projection (on which Quarter 1 UPSFF payments are based).</t>
        </r>
      </text>
    </comment>
  </commentList>
</comments>
</file>

<file path=xl/sharedStrings.xml><?xml version="1.0" encoding="utf-8"?>
<sst xmlns="http://schemas.openxmlformats.org/spreadsheetml/2006/main" count="289" uniqueCount="192">
  <si>
    <t>Year to Date</t>
  </si>
  <si>
    <t>Actual</t>
  </si>
  <si>
    <t>Budget</t>
  </si>
  <si>
    <t>Variance</t>
  </si>
  <si>
    <t>REVENUE</t>
  </si>
  <si>
    <t>Per Pupil Facilities Allowance</t>
  </si>
  <si>
    <t>Other Government Funding/Grants</t>
  </si>
  <si>
    <t>Private Grants and Donations</t>
  </si>
  <si>
    <t>Activity Fees</t>
  </si>
  <si>
    <t>Other Income</t>
  </si>
  <si>
    <t>TOTAL REVENUES</t>
  </si>
  <si>
    <t>Personnel Salaries and Benefits</t>
  </si>
  <si>
    <t>Principal/Executive Salary</t>
  </si>
  <si>
    <t>Teachers Salaries</t>
  </si>
  <si>
    <t>Special Education Salaries</t>
  </si>
  <si>
    <t>Other Education Professionals Salaries</t>
  </si>
  <si>
    <t>Business/Operations Salaries</t>
  </si>
  <si>
    <t>Subtotal: Personnel Expense</t>
  </si>
  <si>
    <t>Direct Student Expense</t>
  </si>
  <si>
    <t>Contracted Student Services</t>
  </si>
  <si>
    <t>Subtotal: Direct Student Expense</t>
  </si>
  <si>
    <t>Occupancy Expenses</t>
  </si>
  <si>
    <t>Rent</t>
  </si>
  <si>
    <t>Building Maintenance and Repairs</t>
  </si>
  <si>
    <t>Contracted Building Services</t>
  </si>
  <si>
    <t>Subtotal: Occupancy Expenses</t>
  </si>
  <si>
    <t>Office Supplies and Materials</t>
  </si>
  <si>
    <t>Office Equipment Rental and Maintenance</t>
  </si>
  <si>
    <t>Telephone/Telecommunications</t>
  </si>
  <si>
    <t>Legal, Accounting and Payroll Services</t>
  </si>
  <si>
    <t>Insurance</t>
  </si>
  <si>
    <t>Transportation</t>
  </si>
  <si>
    <t>Food Service</t>
  </si>
  <si>
    <t>Management Fee</t>
  </si>
  <si>
    <t>Other General Expense</t>
  </si>
  <si>
    <t>Subtotal: General Expenses</t>
  </si>
  <si>
    <t>NET INCOME</t>
  </si>
  <si>
    <t>Actuals</t>
  </si>
  <si>
    <t>General Education</t>
  </si>
  <si>
    <t>Pre-Kindergarten 3</t>
  </si>
  <si>
    <t>Pre-Kindergarten 4</t>
  </si>
  <si>
    <t>Kindergarten</t>
  </si>
  <si>
    <t>Grades 1</t>
  </si>
  <si>
    <t>Grades 2</t>
  </si>
  <si>
    <t>Grades 3</t>
  </si>
  <si>
    <t>Grades 4</t>
  </si>
  <si>
    <t>Grades 5</t>
  </si>
  <si>
    <t>Grades 6</t>
  </si>
  <si>
    <t>Grades 7</t>
  </si>
  <si>
    <t>Grades 8</t>
  </si>
  <si>
    <t>Grades 9</t>
  </si>
  <si>
    <t>Grades 10</t>
  </si>
  <si>
    <t>Grades 11</t>
  </si>
  <si>
    <t>Grades 12</t>
  </si>
  <si>
    <t>Alternative</t>
  </si>
  <si>
    <t>Special Ed Schools</t>
  </si>
  <si>
    <t>Adult</t>
  </si>
  <si>
    <t>Subtotal General Education</t>
  </si>
  <si>
    <t>Special Education</t>
  </si>
  <si>
    <t>Level 1</t>
  </si>
  <si>
    <t>Level 2</t>
  </si>
  <si>
    <t>Level 3</t>
  </si>
  <si>
    <t>Level 4</t>
  </si>
  <si>
    <t>Subtotal  for Special Ed</t>
  </si>
  <si>
    <t>English Language Learners</t>
  </si>
  <si>
    <t>Subtotal - ELL</t>
  </si>
  <si>
    <t>Special Education-Residential</t>
  </si>
  <si>
    <t>Level 1 Residential</t>
  </si>
  <si>
    <t>Level 2 Residential</t>
  </si>
  <si>
    <t>Level 3 Residential</t>
  </si>
  <si>
    <t>Level 4 Residential</t>
  </si>
  <si>
    <t>Subtotal  for Special Ed Residential</t>
  </si>
  <si>
    <t>English as a Second Language Residential</t>
  </si>
  <si>
    <t>LEP/NEP Residential</t>
  </si>
  <si>
    <t>Residential</t>
  </si>
  <si>
    <t>Special Education Add-ons (ESY)</t>
  </si>
  <si>
    <t>Level 1 ESY</t>
  </si>
  <si>
    <t>Level 2 ESY</t>
  </si>
  <si>
    <t>Level 3 ESY</t>
  </si>
  <si>
    <t>Level 4 ESY</t>
  </si>
  <si>
    <t>Subtotal  for Special Ed - ESY</t>
  </si>
  <si>
    <t>Previous Year's Enrollment</t>
  </si>
  <si>
    <t>Q1</t>
  </si>
  <si>
    <t>Q2</t>
  </si>
  <si>
    <t>Q3</t>
  </si>
  <si>
    <t>Q4</t>
  </si>
  <si>
    <t>As of 9/30</t>
  </si>
  <si>
    <t>As of 12/31</t>
  </si>
  <si>
    <t>As of 3/31</t>
  </si>
  <si>
    <t>As of 6/30</t>
  </si>
  <si>
    <t>ASSETS</t>
  </si>
  <si>
    <t xml:space="preserve">Cash and cash equivalents </t>
  </si>
  <si>
    <t>Accounts receivables</t>
  </si>
  <si>
    <t>TOTAL CURRENT ASSETS</t>
  </si>
  <si>
    <t>PROPERTY, BUILDING AND EQUIPMENT, net</t>
  </si>
  <si>
    <t>OTHER ASSETS</t>
  </si>
  <si>
    <t>TOTAL ASSETS</t>
  </si>
  <si>
    <t>LIABILITIES AND NET ASSETS</t>
  </si>
  <si>
    <t>Accounts payable and accrued expenses</t>
  </si>
  <si>
    <t>Accrued payroll and benefits</t>
  </si>
  <si>
    <t>TOTAL CURRENT LIABILITIES</t>
  </si>
  <si>
    <t>TOTAL LIABILITIES</t>
  </si>
  <si>
    <t>Unrestricted</t>
  </si>
  <si>
    <t>Temporarily restricted</t>
  </si>
  <si>
    <t>TOTAL NET ASSETS</t>
  </si>
  <si>
    <t>TOTAL LIABILITIES AND NET ASSETS</t>
  </si>
  <si>
    <t>Deferred Revenue</t>
  </si>
  <si>
    <t>TOTAL LONG-TERM LIABILITIES</t>
  </si>
  <si>
    <t>Other current liabilities</t>
  </si>
  <si>
    <t>Other current assets</t>
  </si>
  <si>
    <t>Prepaid expenses</t>
  </si>
  <si>
    <t>No. of Positions</t>
  </si>
  <si>
    <t>Annual Budget</t>
  </si>
  <si>
    <t>FY</t>
  </si>
  <si>
    <t>Reporting Period</t>
  </si>
  <si>
    <t>First Quarter</t>
  </si>
  <si>
    <t>Second Quarter</t>
  </si>
  <si>
    <t>Third Quarter</t>
  </si>
  <si>
    <t>Fourth Quarter</t>
  </si>
  <si>
    <t>At-Risk Students</t>
  </si>
  <si>
    <t>At-Risk</t>
  </si>
  <si>
    <t>Audited Enrollment</t>
  </si>
  <si>
    <t>Budgeted Enrollment</t>
  </si>
  <si>
    <t>Current Assets</t>
  </si>
  <si>
    <t>Current Liabilities</t>
  </si>
  <si>
    <t>Long-term Liabilities</t>
  </si>
  <si>
    <t>Long-term debt, net of current portion</t>
  </si>
  <si>
    <t>Other long-term liabilities</t>
  </si>
  <si>
    <t>Net Assets</t>
  </si>
  <si>
    <t>CASH FLOW ADJUSTMENTS</t>
  </si>
  <si>
    <t>Operating Activities</t>
  </si>
  <si>
    <t>Investing Activities</t>
  </si>
  <si>
    <t>Financing Activities</t>
  </si>
  <si>
    <t>NET CASH FLOW</t>
  </si>
  <si>
    <t>Permanently restricted</t>
  </si>
  <si>
    <t>DC PCSB Interim Financials Reporting Template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</si>
  <si>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</si>
  <si>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</si>
  <si>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</si>
  <si>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</si>
  <si>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</si>
  <si>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</si>
  <si>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</si>
  <si>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</si>
  <si>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</si>
  <si>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</si>
  <si>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</si>
  <si>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</si>
  <si>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Prior Year</t>
  </si>
  <si>
    <t>Current Year</t>
  </si>
  <si>
    <t>Forecast</t>
  </si>
  <si>
    <t>As of ______</t>
  </si>
  <si>
    <t>Per Pupil Charter Payments - General Education</t>
  </si>
  <si>
    <t>Per Pupil Charter Payments - Categorical Enhancements</t>
  </si>
  <si>
    <t>In-kind revenue</t>
  </si>
  <si>
    <t>Depreciation (facilities only)</t>
  </si>
  <si>
    <t>Interest (facilities only)</t>
  </si>
  <si>
    <t>Other Occupancy Expenses</t>
  </si>
  <si>
    <t>FUNCTIONAL EXPENSES</t>
  </si>
  <si>
    <t>General and Administrative Expenses</t>
  </si>
  <si>
    <t>Professional Development</t>
  </si>
  <si>
    <t>PCSB Administrative Fee</t>
  </si>
  <si>
    <t>Interest Expense (non-facility)</t>
  </si>
  <si>
    <t>Depreciation and Amortization (non-facility)</t>
  </si>
  <si>
    <t>TOTAL EXPENSES</t>
  </si>
  <si>
    <t>Operating Revenue/Expense</t>
  </si>
  <si>
    <t>Federal Funding</t>
  </si>
  <si>
    <t>Administrative/Other Staff Salaries</t>
  </si>
  <si>
    <t>Employee Benefits and Payroll Taxes</t>
  </si>
  <si>
    <t>Educational Supplies and Textbooks</t>
  </si>
  <si>
    <t>Student Assessment Materials/Program Evaluation</t>
  </si>
  <si>
    <t>Other Direct Student Expense</t>
  </si>
  <si>
    <t>Notes</t>
  </si>
  <si>
    <r>
      <rPr>
        <b/>
        <u/>
        <sz val="10"/>
        <color theme="1"/>
        <rFont val="Times New Roman"/>
        <family val="1"/>
      </rPr>
      <t>Examples include:</t>
    </r>
    <r>
      <rPr>
        <b/>
        <sz val="10"/>
        <color theme="1"/>
        <rFont val="Times New Roman"/>
        <family val="1"/>
      </rPr>
      <t xml:space="preserve"> deposits, amortized expenses, restricted cash balances, etc.</t>
    </r>
  </si>
  <si>
    <r>
      <rPr>
        <b/>
        <u/>
        <sz val="10"/>
        <color theme="1"/>
        <rFont val="Times New Roman"/>
        <family val="1"/>
      </rPr>
      <t>Examples include:</t>
    </r>
    <r>
      <rPr>
        <b/>
        <sz val="10"/>
        <color theme="1"/>
        <rFont val="Times New Roman"/>
        <family val="1"/>
      </rPr>
      <t xml:space="preserve"> deferred rent, lease obligations, etc. </t>
    </r>
  </si>
  <si>
    <t>All Federal sources of revenue are under this line item.</t>
  </si>
  <si>
    <t>State grants fall under this line item.</t>
  </si>
  <si>
    <t>Current portion of long-term debt</t>
  </si>
  <si>
    <t>A portion of the total depreciation expense is allocated to "occupancy" expenses. This represents depreciation related to the facilities.</t>
  </si>
  <si>
    <t>A portion of the total interest expense is allocated to "occupancy" expenses. This represents interest related to the facilities.</t>
  </si>
  <si>
    <t>A portion of the total interest expense is allocated to "general" expenses. This represents interest NOT related to the facilities.</t>
  </si>
  <si>
    <t>A portion of the total depreciation expense is allocated to "general" expenses. This represents depreciation NOT related to the facilities.</t>
  </si>
  <si>
    <t>This includes all highly liquid investments purchased with an original maturity of three months or less.</t>
  </si>
  <si>
    <t>The Goodwill Excel Center, Public Charter School</t>
  </si>
  <si>
    <t>Rosa Proctor</t>
  </si>
  <si>
    <t>rosa.proctor@dcgoodwill.org</t>
  </si>
  <si>
    <t>202-715-2612</t>
  </si>
  <si>
    <t>FY2019</t>
  </si>
  <si>
    <t>July 1, 2018 - June 30, 2019</t>
  </si>
  <si>
    <t>Contracted Staff</t>
  </si>
  <si>
    <t>Staff Development Expense</t>
  </si>
  <si>
    <t>Real Estate Tax Rebate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</si>
</sst>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_(* #,##0_);_(* \(#,##0\);_(* &quot;-&quot;??_);_(@_)"/>
    <numFmt numFmtId="166" formatCode="_(* #,##0.00_);_(* \(#,##0.00\);_(* &quot;-&quot;??_);_(* @_)"/>
    <numFmt numFmtId="167" formatCode="0.000"/>
    <numFmt numFmtId="168" formatCode="#,##0.000_);[Red]\(#,##0.000\)"/>
    <numFmt numFmtId="169" formatCode="#,##0.0000_);[Red]\(#,##0.0000\)"/>
    <numFmt numFmtId="170" formatCode="0.0000%"/>
    <numFmt numFmtId="171" formatCode="#,##0.00\d_);[Red]\(#,##0.00\d\)"/>
    <numFmt numFmtId="172" formatCode="#,##0.00\x_);[Red]\(#,##0.00\x\)"/>
    <numFmt numFmtId="173" formatCode="#,##0.00%_);[Red]\(#,##0.00%\)"/>
    <numFmt numFmtId="174" formatCode="[$USD]\ #,##0.00_);[Red]\([$USD]\ #,##0.00\)"/>
  </numFmts>
  <fonts count="7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sz val="10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10"/>
      <color indexed="12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</font>
    <font>
      <b/>
      <u val="singleAccounting"/>
      <sz val="8"/>
      <color indexed="8"/>
      <name val="Arial"/>
      <family val="2"/>
    </font>
    <font>
      <sz val="10"/>
      <name val="Arial"/>
      <family val="2"/>
    </font>
    <font>
      <sz val="11"/>
      <name val="Arial Narrow"/>
      <family val="2"/>
    </font>
    <font>
      <i/>
      <sz val="11"/>
      <color indexed="23"/>
      <name val="Calibri"/>
      <family val="2"/>
    </font>
    <font>
      <sz val="8"/>
      <name val="Verdana"/>
      <family val="2"/>
    </font>
    <font>
      <i/>
      <sz val="8"/>
      <color indexed="17"/>
      <name val="Verdana"/>
      <family val="2"/>
    </font>
    <font>
      <b/>
      <sz val="8"/>
      <name val="Verdana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9"/>
      <name val="Symbol"/>
      <family val="1"/>
      <charset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b/>
      <sz val="11"/>
      <color indexed="63"/>
      <name val="Calibri"/>
      <family val="2"/>
    </font>
    <font>
      <b/>
      <sz val="8"/>
      <color indexed="9"/>
      <name val="Verdana"/>
      <family val="2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3"/>
      <color indexed="8"/>
      <name val="Verdan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indexed="81"/>
      <name val="Tahoma"/>
      <family val="2"/>
    </font>
    <font>
      <sz val="10"/>
      <color indexed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name val="Times New Roman"/>
      <family val="1"/>
    </font>
    <font>
      <u val="singleAccounting"/>
      <sz val="10"/>
      <name val="Times New Roman"/>
      <family val="1"/>
    </font>
    <font>
      <sz val="8"/>
      <name val="Calibri"/>
      <family val="2"/>
      <scheme val="minor"/>
    </font>
    <font>
      <b/>
      <u/>
      <sz val="10"/>
      <color theme="1"/>
      <name val="Times New Roman"/>
      <family val="1"/>
    </font>
    <font>
      <b/>
      <u/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0"/>
      <color rgb="FF0000FF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43"/>
      </patternFill>
    </fill>
    <fill>
      <patternFill patternType="solid">
        <fgColor indexed="62"/>
        <bgColor indexed="64"/>
      </patternFill>
    </fill>
    <fill>
      <patternFill patternType="solid">
        <fgColor indexed="26"/>
      </patternFill>
    </fill>
    <fill>
      <patternFill patternType="solid">
        <fgColor indexed="5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82">
    <xf numFmtId="0" fontId="0" fillId="0" borderId="0"/>
    <xf numFmtId="43" fontId="4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2" fillId="0" borderId="0"/>
    <xf numFmtId="44" fontId="3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21" fillId="13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1" fillId="17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1" fillId="21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1" fillId="25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9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3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1" fillId="10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1" fillId="14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1" fillId="18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1" fillId="22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6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0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12" fillId="4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16" fillId="7" borderId="8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30" fillId="0" borderId="0" applyAlignment="0"/>
    <xf numFmtId="0" fontId="18" fillId="8" borderId="11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2" fillId="55" borderId="0" applyAlignment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9" fontId="36" fillId="0" borderId="0" applyFill="0" applyBorder="0" applyProtection="0"/>
    <xf numFmtId="170" fontId="36" fillId="0" borderId="0" applyFill="0" applyBorder="0" applyProtection="0"/>
    <xf numFmtId="171" fontId="37" fillId="0" borderId="0" applyFill="0" applyBorder="0" applyProtection="0"/>
    <xf numFmtId="172" fontId="37" fillId="0" borderId="0" applyFill="0" applyBorder="0" applyProtection="0"/>
    <xf numFmtId="40" fontId="37" fillId="0" borderId="0" applyFill="0" applyBorder="0" applyProtection="0"/>
    <xf numFmtId="173" fontId="37" fillId="0" borderId="0" applyFill="0" applyBorder="0" applyProtection="0"/>
    <xf numFmtId="0" fontId="37" fillId="0" borderId="0" applyNumberFormat="0" applyFill="0" applyBorder="0" applyProtection="0"/>
    <xf numFmtId="1" fontId="36" fillId="0" borderId="0" applyFill="0" applyBorder="0" applyProtection="0">
      <alignment horizontal="center"/>
    </xf>
    <xf numFmtId="171" fontId="36" fillId="0" borderId="0" applyFill="0" applyBorder="0" applyProtection="0"/>
    <xf numFmtId="0" fontId="38" fillId="0" borderId="0" applyNumberFormat="0" applyFill="0" applyBorder="0" applyProtection="0"/>
    <xf numFmtId="0" fontId="36" fillId="0" borderId="0" applyNumberFormat="0" applyFill="0" applyBorder="0" applyAlignment="0" applyProtection="0"/>
    <xf numFmtId="172" fontId="36" fillId="0" borderId="0" applyFill="0" applyBorder="0" applyProtection="0"/>
    <xf numFmtId="40" fontId="36" fillId="0" borderId="0" applyFill="0" applyBorder="0" applyProtection="0"/>
    <xf numFmtId="0" fontId="11" fillId="3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173" fontId="36" fillId="0" borderId="0" applyFill="0" applyBorder="0" applyProtection="0"/>
    <xf numFmtId="0" fontId="36" fillId="0" borderId="0" applyNumberFormat="0" applyFill="0" applyBorder="0" applyProtection="0"/>
    <xf numFmtId="174" fontId="36" fillId="0" borderId="0" applyFill="0" applyBorder="0" applyProtection="0">
      <alignment horizontal="right"/>
    </xf>
    <xf numFmtId="0" fontId="8" fillId="0" borderId="5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9" fillId="0" borderId="6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10" fillId="0" borderId="7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1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4" fillId="6" borderId="8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4" fillId="0" borderId="0" applyAlignment="0"/>
    <xf numFmtId="0" fontId="17" fillId="0" borderId="10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13" fillId="5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7" fillId="57" borderId="0" applyAlignment="0"/>
    <xf numFmtId="0" fontId="48" fillId="34" borderId="0" applyAlignment="0"/>
    <xf numFmtId="0" fontId="49" fillId="0" borderId="0" applyAlignment="0"/>
    <xf numFmtId="0" fontId="1" fillId="0" borderId="0"/>
    <xf numFmtId="0" fontId="33" fillId="0" borderId="0"/>
    <xf numFmtId="0" fontId="2" fillId="0" borderId="0"/>
    <xf numFmtId="0" fontId="2" fillId="0" borderId="0"/>
    <xf numFmtId="0" fontId="3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5" fillId="7" borderId="9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1" fillId="59" borderId="0" applyAlignment="0"/>
    <xf numFmtId="0" fontId="52" fillId="0" borderId="0" applyAlignment="0"/>
    <xf numFmtId="0" fontId="53" fillId="0" borderId="0" applyAlignment="0"/>
    <xf numFmtId="0" fontId="54" fillId="0" borderId="0" applyAlignment="0"/>
    <xf numFmtId="0" fontId="55" fillId="0" borderId="0" applyAlignment="0"/>
    <xf numFmtId="0" fontId="56" fillId="0" borderId="0" applyAlignment="0"/>
    <xf numFmtId="0" fontId="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Alignment="0"/>
    <xf numFmtId="0" fontId="54" fillId="0" borderId="0" applyAlignment="0">
      <alignment wrapText="1"/>
    </xf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1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70" fillId="0" borderId="0" applyNumberFormat="0" applyFill="0" applyBorder="0" applyAlignment="0" applyProtection="0"/>
  </cellStyleXfs>
  <cellXfs count="157">
    <xf numFmtId="0" fontId="0" fillId="0" borderId="0" xfId="0"/>
    <xf numFmtId="49" fontId="3" fillId="0" borderId="0" xfId="2" applyNumberFormat="1" applyFont="1" applyFill="1" applyBorder="1"/>
    <xf numFmtId="0" fontId="3" fillId="0" borderId="0" xfId="2" applyFont="1" applyFill="1" applyBorder="1"/>
    <xf numFmtId="0" fontId="3" fillId="0" borderId="0" xfId="29" applyFont="1" applyFill="1"/>
    <xf numFmtId="43" fontId="3" fillId="0" borderId="0" xfId="8" applyFont="1" applyFill="1"/>
    <xf numFmtId="0" fontId="24" fillId="0" borderId="0" xfId="28" applyFont="1" applyFill="1" applyBorder="1"/>
    <xf numFmtId="43" fontId="3" fillId="0" borderId="0" xfId="29" applyNumberFormat="1" applyFont="1" applyFill="1"/>
    <xf numFmtId="0" fontId="3" fillId="0" borderId="24" xfId="28" applyFont="1" applyFill="1" applyBorder="1"/>
    <xf numFmtId="0" fontId="3" fillId="0" borderId="24" xfId="28" applyFont="1" applyFill="1" applyBorder="1" applyAlignment="1">
      <alignment horizontal="center"/>
    </xf>
    <xf numFmtId="16" fontId="3" fillId="0" borderId="24" xfId="28" applyNumberFormat="1" applyFont="1" applyFill="1" applyBorder="1" applyAlignment="1">
      <alignment horizontal="center"/>
    </xf>
    <xf numFmtId="2" fontId="3" fillId="0" borderId="0" xfId="28" applyNumberFormat="1" applyFont="1" applyFill="1" applyBorder="1" applyAlignment="1">
      <alignment horizontal="center"/>
    </xf>
    <xf numFmtId="1" fontId="3" fillId="0" borderId="0" xfId="28" applyNumberFormat="1" applyFont="1" applyFill="1" applyAlignment="1">
      <alignment horizontal="center"/>
    </xf>
    <xf numFmtId="0" fontId="22" fillId="0" borderId="24" xfId="28" applyFont="1" applyFill="1" applyBorder="1"/>
    <xf numFmtId="1" fontId="22" fillId="0" borderId="24" xfId="28" applyNumberFormat="1" applyFont="1" applyFill="1" applyBorder="1" applyAlignment="1">
      <alignment horizontal="center"/>
    </xf>
    <xf numFmtId="0" fontId="22" fillId="0" borderId="0" xfId="28" applyFont="1" applyFill="1"/>
    <xf numFmtId="0" fontId="22" fillId="0" borderId="0" xfId="28" applyFont="1" applyFill="1" applyAlignment="1">
      <alignment horizontal="center"/>
    </xf>
    <xf numFmtId="44" fontId="22" fillId="0" borderId="0" xfId="30" applyFont="1" applyFill="1" applyAlignment="1">
      <alignment horizontal="center"/>
    </xf>
    <xf numFmtId="0" fontId="22" fillId="0" borderId="24" xfId="28" applyFont="1" applyFill="1" applyBorder="1" applyAlignment="1">
      <alignment horizontal="center"/>
    </xf>
    <xf numFmtId="0" fontId="24" fillId="0" borderId="0" xfId="28" applyFont="1" applyFill="1"/>
    <xf numFmtId="2" fontId="24" fillId="0" borderId="0" xfId="28" applyNumberFormat="1" applyFont="1" applyFill="1" applyAlignment="1">
      <alignment horizontal="center"/>
    </xf>
    <xf numFmtId="0" fontId="22" fillId="0" borderId="24" xfId="28" applyFont="1" applyFill="1" applyBorder="1" applyAlignment="1">
      <alignment horizontal="center" wrapText="1"/>
    </xf>
    <xf numFmtId="0" fontId="3" fillId="0" borderId="0" xfId="28" applyFont="1" applyFill="1"/>
    <xf numFmtId="2" fontId="3" fillId="0" borderId="0" xfId="28" applyNumberFormat="1" applyFont="1" applyFill="1" applyAlignment="1">
      <alignment horizontal="center"/>
    </xf>
    <xf numFmtId="0" fontId="25" fillId="0" borderId="0" xfId="28" applyFont="1" applyFill="1" applyBorder="1"/>
    <xf numFmtId="0" fontId="24" fillId="0" borderId="24" xfId="28" applyFont="1" applyFill="1" applyBorder="1"/>
    <xf numFmtId="1" fontId="26" fillId="0" borderId="0" xfId="28" applyNumberFormat="1" applyFont="1" applyFill="1" applyAlignment="1">
      <alignment horizontal="center"/>
    </xf>
    <xf numFmtId="0" fontId="22" fillId="0" borderId="24" xfId="28" applyFont="1" applyFill="1" applyBorder="1" applyAlignment="1">
      <alignment wrapText="1"/>
    </xf>
    <xf numFmtId="1" fontId="23" fillId="0" borderId="0" xfId="28" applyNumberFormat="1" applyFont="1" applyFill="1" applyAlignment="1">
      <alignment horizontal="center"/>
    </xf>
    <xf numFmtId="0" fontId="3" fillId="0" borderId="0" xfId="28" applyFont="1" applyFill="1" applyBorder="1"/>
    <xf numFmtId="1" fontId="3" fillId="0" borderId="0" xfId="28" applyNumberFormat="1" applyFont="1" applyFill="1" applyBorder="1" applyAlignment="1">
      <alignment horizontal="center"/>
    </xf>
    <xf numFmtId="0" fontId="25" fillId="0" borderId="24" xfId="28" applyFont="1" applyFill="1" applyBorder="1"/>
    <xf numFmtId="0" fontId="22" fillId="0" borderId="0" xfId="28" applyFont="1" applyFill="1" applyAlignment="1">
      <alignment horizontal="right"/>
    </xf>
    <xf numFmtId="0" fontId="3" fillId="0" borderId="0" xfId="28" applyFont="1" applyFill="1" applyAlignment="1">
      <alignment horizontal="center"/>
    </xf>
    <xf numFmtId="0" fontId="23" fillId="0" borderId="0" xfId="28" applyFont="1" applyFill="1" applyBorder="1" applyAlignment="1">
      <alignment shrinkToFit="1"/>
    </xf>
    <xf numFmtId="0" fontId="3" fillId="0" borderId="0" xfId="28" applyFont="1" applyFill="1" applyBorder="1" applyAlignment="1">
      <alignment horizontal="center" shrinkToFit="1"/>
    </xf>
    <xf numFmtId="0" fontId="3" fillId="0" borderId="0" xfId="29" applyFont="1" applyFill="1" applyAlignment="1">
      <alignment horizontal="center"/>
    </xf>
    <xf numFmtId="2" fontId="3" fillId="2" borderId="24" xfId="28" applyNumberFormat="1" applyFont="1" applyFill="1" applyBorder="1" applyAlignment="1">
      <alignment horizontal="center"/>
    </xf>
    <xf numFmtId="1" fontId="3" fillId="2" borderId="24" xfId="28" applyNumberFormat="1" applyFont="1" applyFill="1" applyBorder="1" applyAlignment="1">
      <alignment horizontal="center"/>
    </xf>
    <xf numFmtId="2" fontId="22" fillId="2" borderId="24" xfId="28" applyNumberFormat="1" applyFont="1" applyFill="1" applyBorder="1" applyAlignment="1">
      <alignment horizontal="center"/>
    </xf>
    <xf numFmtId="1" fontId="22" fillId="2" borderId="24" xfId="28" applyNumberFormat="1" applyFont="1" applyFill="1" applyBorder="1" applyAlignment="1">
      <alignment horizontal="center"/>
    </xf>
    <xf numFmtId="168" fontId="3" fillId="2" borderId="24" xfId="28" applyNumberFormat="1" applyFont="1" applyFill="1" applyBorder="1" applyAlignment="1">
      <alignment horizontal="center"/>
    </xf>
    <xf numFmtId="167" fontId="22" fillId="2" borderId="24" xfId="28" applyNumberFormat="1" applyFont="1" applyFill="1" applyBorder="1" applyAlignment="1">
      <alignment horizontal="center"/>
    </xf>
    <xf numFmtId="167" fontId="3" fillId="2" borderId="24" xfId="28" applyNumberFormat="1" applyFont="1" applyFill="1" applyBorder="1" applyAlignment="1">
      <alignment horizontal="center"/>
    </xf>
    <xf numFmtId="0" fontId="3" fillId="0" borderId="0" xfId="2" applyFont="1"/>
    <xf numFmtId="0" fontId="3" fillId="0" borderId="0" xfId="2" applyFont="1" applyFill="1"/>
    <xf numFmtId="0" fontId="62" fillId="0" borderId="0" xfId="2" applyFont="1" applyBorder="1"/>
    <xf numFmtId="0" fontId="3" fillId="0" borderId="0" xfId="2" applyFont="1" applyBorder="1"/>
    <xf numFmtId="165" fontId="3" fillId="0" borderId="0" xfId="2" applyNumberFormat="1" applyFont="1"/>
    <xf numFmtId="17" fontId="22" fillId="0" borderId="1" xfId="2" applyNumberFormat="1" applyFont="1" applyFill="1" applyBorder="1" applyAlignment="1">
      <alignment horizontal="center"/>
    </xf>
    <xf numFmtId="17" fontId="22" fillId="0" borderId="0" xfId="2" applyNumberFormat="1" applyFont="1" applyFill="1" applyBorder="1" applyAlignment="1">
      <alignment horizontal="center"/>
    </xf>
    <xf numFmtId="0" fontId="3" fillId="0" borderId="2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22" fillId="0" borderId="0" xfId="2" applyFont="1" applyFill="1" applyBorder="1"/>
    <xf numFmtId="165" fontId="3" fillId="2" borderId="4" xfId="1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0" fontId="22" fillId="0" borderId="3" xfId="2" applyFont="1" applyFill="1" applyBorder="1"/>
    <xf numFmtId="165" fontId="22" fillId="0" borderId="3" xfId="2" applyNumberFormat="1" applyFont="1" applyFill="1" applyBorder="1"/>
    <xf numFmtId="165" fontId="22" fillId="0" borderId="0" xfId="2" applyNumberFormat="1" applyFont="1" applyFill="1" applyBorder="1"/>
    <xf numFmtId="0" fontId="22" fillId="0" borderId="0" xfId="2" applyFont="1" applyBorder="1"/>
    <xf numFmtId="5" fontId="22" fillId="0" borderId="0" xfId="2" applyNumberFormat="1" applyFont="1" applyBorder="1"/>
    <xf numFmtId="5" fontId="22" fillId="0" borderId="0" xfId="2" applyNumberFormat="1" applyFont="1" applyFill="1" applyBorder="1"/>
    <xf numFmtId="0" fontId="22" fillId="0" borderId="0" xfId="2" applyFont="1"/>
    <xf numFmtId="5" fontId="3" fillId="0" borderId="0" xfId="2" applyNumberFormat="1" applyFont="1" applyFill="1" applyBorder="1"/>
    <xf numFmtId="0" fontId="25" fillId="0" borderId="0" xfId="2" applyFont="1" applyFill="1" applyBorder="1"/>
    <xf numFmtId="165" fontId="3" fillId="2" borderId="4" xfId="1" applyNumberFormat="1" applyFont="1" applyFill="1" applyBorder="1"/>
    <xf numFmtId="165" fontId="3" fillId="0" borderId="0" xfId="1" applyNumberFormat="1" applyFont="1" applyFill="1" applyBorder="1"/>
    <xf numFmtId="165" fontId="3" fillId="0" borderId="0" xfId="1" applyNumberFormat="1" applyFont="1" applyBorder="1"/>
    <xf numFmtId="0" fontId="25" fillId="0" borderId="0" xfId="2" applyFont="1" applyBorder="1"/>
    <xf numFmtId="165" fontId="22" fillId="0" borderId="2" xfId="2" applyNumberFormat="1" applyFont="1" applyFill="1" applyBorder="1"/>
    <xf numFmtId="0" fontId="63" fillId="0" borderId="0" xfId="0" applyFont="1"/>
    <xf numFmtId="0" fontId="64" fillId="0" borderId="0" xfId="0" applyFont="1"/>
    <xf numFmtId="0" fontId="64" fillId="61" borderId="0" xfId="0" applyFont="1" applyFill="1"/>
    <xf numFmtId="0" fontId="22" fillId="0" borderId="0" xfId="29" applyFont="1" applyFill="1"/>
    <xf numFmtId="164" fontId="3" fillId="0" borderId="0" xfId="2" applyNumberFormat="1" applyFont="1" applyFill="1" applyBorder="1" applyAlignment="1">
      <alignment horizontal="right"/>
    </xf>
    <xf numFmtId="0" fontId="3" fillId="0" borderId="1" xfId="2" applyFont="1" applyFill="1" applyBorder="1" applyAlignment="1">
      <alignment horizontal="center"/>
    </xf>
    <xf numFmtId="0" fontId="22" fillId="0" borderId="1" xfId="2" applyFont="1" applyFill="1" applyBorder="1" applyAlignment="1">
      <alignment horizontal="center"/>
    </xf>
    <xf numFmtId="43" fontId="22" fillId="0" borderId="3" xfId="1" applyFont="1" applyFill="1" applyBorder="1"/>
    <xf numFmtId="0" fontId="3" fillId="60" borderId="0" xfId="0" applyNumberFormat="1" applyFont="1" applyFill="1" applyAlignment="1" applyProtection="1"/>
    <xf numFmtId="41" fontId="22" fillId="60" borderId="0" xfId="0" applyNumberFormat="1" applyFont="1" applyFill="1" applyBorder="1" applyAlignment="1" applyProtection="1">
      <alignment horizontal="center"/>
    </xf>
    <xf numFmtId="41" fontId="22" fillId="60" borderId="0" xfId="0" applyNumberFormat="1" applyFont="1" applyFill="1" applyBorder="1" applyAlignment="1" applyProtection="1"/>
    <xf numFmtId="0" fontId="22" fillId="60" borderId="13" xfId="0" applyNumberFormat="1" applyFont="1" applyFill="1" applyBorder="1" applyAlignment="1" applyProtection="1">
      <alignment horizontal="center" wrapText="1"/>
    </xf>
    <xf numFmtId="0" fontId="22" fillId="60" borderId="0" xfId="0" applyNumberFormat="1" applyFont="1" applyFill="1" applyAlignment="1" applyProtection="1">
      <alignment horizontal="center" wrapText="1"/>
    </xf>
    <xf numFmtId="0" fontId="65" fillId="60" borderId="0" xfId="0" applyNumberFormat="1" applyFont="1" applyFill="1" applyAlignment="1" applyProtection="1">
      <alignment horizontal="center" wrapText="1"/>
    </xf>
    <xf numFmtId="0" fontId="22" fillId="60" borderId="0" xfId="0" applyNumberFormat="1" applyFont="1" applyFill="1" applyBorder="1" applyAlignment="1" applyProtection="1">
      <alignment horizontal="center" wrapText="1"/>
    </xf>
    <xf numFmtId="0" fontId="65" fillId="60" borderId="0" xfId="0" applyNumberFormat="1" applyFont="1" applyFill="1" applyAlignment="1" applyProtection="1">
      <alignment wrapText="1"/>
    </xf>
    <xf numFmtId="41" fontId="22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>
      <alignment wrapText="1"/>
    </xf>
    <xf numFmtId="0" fontId="3" fillId="60" borderId="0" xfId="0" applyNumberFormat="1" applyFont="1" applyFill="1" applyAlignment="1" applyProtection="1">
      <alignment wrapText="1"/>
    </xf>
    <xf numFmtId="42" fontId="3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/>
    <xf numFmtId="0" fontId="22" fillId="60" borderId="0" xfId="0" applyNumberFormat="1" applyFont="1" applyFill="1" applyAlignment="1" applyProtection="1">
      <alignment horizontal="left"/>
    </xf>
    <xf numFmtId="41" fontId="3" fillId="60" borderId="0" xfId="0" applyNumberFormat="1" applyFont="1" applyFill="1" applyBorder="1" applyAlignment="1" applyProtection="1">
      <alignment wrapText="1"/>
    </xf>
    <xf numFmtId="0" fontId="22" fillId="60" borderId="0" xfId="0" applyNumberFormat="1" applyFont="1" applyFill="1" applyAlignment="1" applyProtection="1">
      <alignment wrapText="1"/>
    </xf>
    <xf numFmtId="0" fontId="22" fillId="60" borderId="0" xfId="0" applyNumberFormat="1" applyFont="1" applyFill="1" applyAlignment="1" applyProtection="1"/>
    <xf numFmtId="0" fontId="3" fillId="60" borderId="0" xfId="0" applyNumberFormat="1" applyFont="1" applyFill="1" applyAlignment="1" applyProtection="1">
      <alignment horizontal="left" indent="1"/>
    </xf>
    <xf numFmtId="0" fontId="22" fillId="60" borderId="0" xfId="0" applyNumberFormat="1" applyFont="1" applyFill="1" applyBorder="1" applyAlignment="1" applyProtection="1">
      <alignment horizontal="left"/>
    </xf>
    <xf numFmtId="44" fontId="3" fillId="60" borderId="0" xfId="980" applyFont="1" applyFill="1" applyAlignment="1" applyProtection="1">
      <alignment wrapText="1"/>
    </xf>
    <xf numFmtId="44" fontId="22" fillId="60" borderId="23" xfId="980" applyFont="1" applyFill="1" applyBorder="1" applyAlignment="1" applyProtection="1"/>
    <xf numFmtId="44" fontId="66" fillId="60" borderId="0" xfId="980" applyFont="1" applyFill="1" applyBorder="1" applyAlignment="1" applyProtection="1">
      <alignment wrapText="1"/>
    </xf>
    <xf numFmtId="44" fontId="66" fillId="60" borderId="0" xfId="980" applyFont="1" applyFill="1" applyAlignment="1" applyProtection="1">
      <alignment wrapText="1"/>
    </xf>
    <xf numFmtId="44" fontId="22" fillId="60" borderId="23" xfId="980" applyFont="1" applyFill="1" applyBorder="1" applyAlignment="1" applyProtection="1">
      <alignment wrapText="1"/>
    </xf>
    <xf numFmtId="44" fontId="22" fillId="0" borderId="0" xfId="980" applyFont="1" applyFill="1" applyBorder="1"/>
    <xf numFmtId="43" fontId="22" fillId="0" borderId="0" xfId="1" applyFont="1" applyFill="1" applyBorder="1"/>
    <xf numFmtId="43" fontId="62" fillId="0" borderId="0" xfId="1" applyFont="1" applyBorder="1"/>
    <xf numFmtId="43" fontId="3" fillId="0" borderId="0" xfId="1" applyFont="1"/>
    <xf numFmtId="165" fontId="3" fillId="2" borderId="24" xfId="1" applyNumberFormat="1" applyFont="1" applyFill="1" applyBorder="1"/>
    <xf numFmtId="165" fontId="3" fillId="2" borderId="24" xfId="1" applyNumberFormat="1" applyFont="1" applyFill="1" applyBorder="1" applyAlignment="1">
      <alignment horizontal="center"/>
    </xf>
    <xf numFmtId="165" fontId="3" fillId="0" borderId="2" xfId="1" applyNumberFormat="1" applyFont="1" applyBorder="1"/>
    <xf numFmtId="0" fontId="69" fillId="62" borderId="0" xfId="0" applyFont="1" applyFill="1" applyAlignment="1">
      <alignment horizontal="left" vertical="center"/>
    </xf>
    <xf numFmtId="0" fontId="70" fillId="61" borderId="0" xfId="981" applyFill="1"/>
    <xf numFmtId="165" fontId="3" fillId="0" borderId="0" xfId="2" applyNumberFormat="1" applyFont="1" applyBorder="1"/>
    <xf numFmtId="165" fontId="3" fillId="2" borderId="27" xfId="1" applyNumberFormat="1" applyFont="1" applyFill="1" applyBorder="1"/>
    <xf numFmtId="165" fontId="3" fillId="2" borderId="28" xfId="1" applyNumberFormat="1" applyFont="1" applyFill="1" applyBorder="1"/>
    <xf numFmtId="165" fontId="3" fillId="2" borderId="25" xfId="1" applyNumberFormat="1" applyFont="1" applyFill="1" applyBorder="1"/>
    <xf numFmtId="43" fontId="3" fillId="2" borderId="4" xfId="1" applyFont="1" applyFill="1" applyBorder="1" applyAlignment="1">
      <alignment horizontal="center"/>
    </xf>
    <xf numFmtId="43" fontId="3" fillId="2" borderId="24" xfId="1" applyFont="1" applyFill="1" applyBorder="1" applyAlignment="1">
      <alignment horizontal="center"/>
    </xf>
    <xf numFmtId="43" fontId="22" fillId="0" borderId="0" xfId="1" applyFont="1" applyBorder="1"/>
    <xf numFmtId="43" fontId="3" fillId="0" borderId="0" xfId="1" applyFont="1" applyFill="1" applyBorder="1"/>
    <xf numFmtId="43" fontId="3" fillId="2" borderId="24" xfId="1" applyFont="1" applyFill="1" applyBorder="1"/>
    <xf numFmtId="43" fontId="3" fillId="2" borderId="25" xfId="1" applyFont="1" applyFill="1" applyBorder="1"/>
    <xf numFmtId="43" fontId="3" fillId="2" borderId="4" xfId="1" applyFont="1" applyFill="1" applyBorder="1"/>
    <xf numFmtId="43" fontId="3" fillId="0" borderId="0" xfId="1" applyFont="1" applyBorder="1"/>
    <xf numFmtId="165" fontId="22" fillId="0" borderId="3" xfId="1" applyNumberFormat="1" applyFont="1" applyFill="1" applyBorder="1"/>
    <xf numFmtId="44" fontId="3" fillId="2" borderId="4" xfId="980" applyFont="1" applyFill="1" applyBorder="1" applyAlignment="1">
      <alignment horizontal="center"/>
    </xf>
    <xf numFmtId="165" fontId="3" fillId="2" borderId="0" xfId="1" applyNumberFormat="1" applyFont="1" applyFill="1" applyBorder="1"/>
    <xf numFmtId="165" fontId="3" fillId="2" borderId="26" xfId="1" applyNumberFormat="1" applyFont="1" applyFill="1" applyBorder="1"/>
    <xf numFmtId="0" fontId="62" fillId="0" borderId="0" xfId="2" applyFont="1" applyFill="1" applyBorder="1"/>
    <xf numFmtId="43" fontId="3" fillId="2" borderId="4" xfId="1" applyNumberFormat="1" applyFont="1" applyFill="1" applyBorder="1" applyAlignment="1">
      <alignment horizontal="center"/>
    </xf>
    <xf numFmtId="43" fontId="3" fillId="0" borderId="0" xfId="1" applyNumberFormat="1" applyFont="1" applyFill="1" applyBorder="1" applyAlignment="1">
      <alignment horizontal="center"/>
    </xf>
    <xf numFmtId="43" fontId="62" fillId="0" borderId="0" xfId="2" applyNumberFormat="1" applyFont="1" applyBorder="1"/>
    <xf numFmtId="43" fontId="3" fillId="0" borderId="0" xfId="2" applyNumberFormat="1" applyFont="1"/>
    <xf numFmtId="43" fontId="3" fillId="2" borderId="24" xfId="1" applyNumberFormat="1" applyFont="1" applyFill="1" applyBorder="1" applyAlignment="1">
      <alignment horizontal="center"/>
    </xf>
    <xf numFmtId="43" fontId="3" fillId="0" borderId="2" xfId="2" applyNumberFormat="1" applyFont="1" applyBorder="1"/>
    <xf numFmtId="43" fontId="22" fillId="0" borderId="3" xfId="1" applyNumberFormat="1" applyFont="1" applyFill="1" applyBorder="1"/>
    <xf numFmtId="43" fontId="62" fillId="0" borderId="0" xfId="1" applyNumberFormat="1" applyFont="1" applyBorder="1"/>
    <xf numFmtId="43" fontId="22" fillId="0" borderId="0" xfId="2" applyNumberFormat="1" applyFont="1" applyBorder="1"/>
    <xf numFmtId="43" fontId="3" fillId="2" borderId="24" xfId="1" applyNumberFormat="1" applyFont="1" applyFill="1" applyBorder="1"/>
    <xf numFmtId="43" fontId="3" fillId="0" borderId="0" xfId="1" applyNumberFormat="1" applyFont="1" applyBorder="1"/>
    <xf numFmtId="43" fontId="3" fillId="0" borderId="0" xfId="2" applyNumberFormat="1" applyFont="1" applyBorder="1"/>
    <xf numFmtId="43" fontId="22" fillId="0" borderId="0" xfId="2" applyNumberFormat="1" applyFont="1" applyFill="1" applyBorder="1"/>
    <xf numFmtId="43" fontId="3" fillId="0" borderId="0" xfId="2" applyNumberFormat="1" applyFont="1" applyFill="1" applyBorder="1"/>
    <xf numFmtId="43" fontId="3" fillId="0" borderId="2" xfId="1" applyFont="1" applyBorder="1"/>
    <xf numFmtId="43" fontId="22" fillId="0" borderId="1" xfId="1" applyFont="1" applyBorder="1"/>
    <xf numFmtId="43" fontId="22" fillId="0" borderId="2" xfId="1" applyFont="1" applyFill="1" applyBorder="1"/>
    <xf numFmtId="0" fontId="71" fillId="0" borderId="0" xfId="2" applyFont="1" applyBorder="1"/>
    <xf numFmtId="0" fontId="71" fillId="0" borderId="0" xfId="2" applyFont="1" applyFill="1" applyBorder="1"/>
    <xf numFmtId="44" fontId="22" fillId="0" borderId="29" xfId="980" applyFont="1" applyFill="1" applyBorder="1"/>
    <xf numFmtId="44" fontId="62" fillId="0" borderId="29" xfId="980" applyFont="1" applyBorder="1"/>
    <xf numFmtId="44" fontId="22" fillId="0" borderId="29" xfId="980" applyNumberFormat="1" applyFont="1" applyFill="1" applyBorder="1"/>
    <xf numFmtId="0" fontId="22" fillId="0" borderId="24" xfId="28" applyFont="1" applyFill="1" applyBorder="1" applyAlignment="1">
      <alignment horizontal="center" wrapText="1"/>
    </xf>
    <xf numFmtId="0" fontId="22" fillId="0" borderId="25" xfId="28" applyFont="1" applyFill="1" applyBorder="1" applyAlignment="1">
      <alignment horizontal="center" wrapText="1"/>
    </xf>
    <xf numFmtId="0" fontId="22" fillId="0" borderId="26" xfId="28" applyFont="1" applyFill="1" applyBorder="1" applyAlignment="1">
      <alignment horizontal="center" wrapText="1"/>
    </xf>
    <xf numFmtId="0" fontId="3" fillId="60" borderId="0" xfId="0" applyNumberFormat="1" applyFont="1" applyFill="1" applyAlignment="1" applyProtection="1">
      <alignment horizontal="center"/>
    </xf>
    <xf numFmtId="43" fontId="22" fillId="0" borderId="0" xfId="1" applyFont="1"/>
    <xf numFmtId="43" fontId="22" fillId="0" borderId="2" xfId="1" applyFont="1" applyBorder="1"/>
    <xf numFmtId="44" fontId="22" fillId="0" borderId="29" xfId="980" applyFont="1" applyBorder="1"/>
    <xf numFmtId="43" fontId="22" fillId="0" borderId="0" xfId="1" applyNumberFormat="1" applyFont="1"/>
  </cellXfs>
  <cellStyles count="982">
    <cellStyle name="20% - Accent1 2" xfId="32"/>
    <cellStyle name="20% - Accent1 2 2" xfId="33"/>
    <cellStyle name="20% - Accent1 2 3" xfId="34"/>
    <cellStyle name="20% - Accent1 2 4" xfId="35"/>
    <cellStyle name="20% - Accent1 2 5" xfId="36"/>
    <cellStyle name="20% - Accent1 3" xfId="37"/>
    <cellStyle name="20% - Accent1 4" xfId="38"/>
    <cellStyle name="20% - Accent1 5" xfId="39"/>
    <cellStyle name="20% - Accent2 2" xfId="40"/>
    <cellStyle name="20% - Accent2 2 2" xfId="41"/>
    <cellStyle name="20% - Accent2 2 3" xfId="42"/>
    <cellStyle name="20% - Accent2 2 4" xfId="43"/>
    <cellStyle name="20% - Accent2 2 5" xfId="44"/>
    <cellStyle name="20% - Accent2 3" xfId="45"/>
    <cellStyle name="20% - Accent2 4" xfId="46"/>
    <cellStyle name="20% - Accent2 5" xfId="47"/>
    <cellStyle name="20% - Accent3 2" xfId="48"/>
    <cellStyle name="20% - Accent3 2 2" xfId="49"/>
    <cellStyle name="20% - Accent3 2 3" xfId="50"/>
    <cellStyle name="20% - Accent3 2 4" xfId="51"/>
    <cellStyle name="20% - Accent3 2 5" xfId="52"/>
    <cellStyle name="20% - Accent3 3" xfId="53"/>
    <cellStyle name="20% - Accent3 4" xfId="54"/>
    <cellStyle name="20% - Accent3 5" xfId="55"/>
    <cellStyle name="20% - Accent4 2" xfId="56"/>
    <cellStyle name="20% - Accent4 2 2" xfId="57"/>
    <cellStyle name="20% - Accent4 2 3" xfId="58"/>
    <cellStyle name="20% - Accent4 2 4" xfId="59"/>
    <cellStyle name="20% - Accent4 2 5" xfId="60"/>
    <cellStyle name="20% - Accent4 3" xfId="61"/>
    <cellStyle name="20% - Accent4 4" xfId="62"/>
    <cellStyle name="20% - Accent4 5" xfId="63"/>
    <cellStyle name="20% - Accent5 2" xfId="64"/>
    <cellStyle name="20% - Accent5 2 2" xfId="65"/>
    <cellStyle name="20% - Accent5 2 3" xfId="66"/>
    <cellStyle name="20% - Accent5 2 4" xfId="67"/>
    <cellStyle name="20% - Accent5 2 5" xfId="68"/>
    <cellStyle name="20% - Accent5 3" xfId="69"/>
    <cellStyle name="20% - Accent5 4" xfId="70"/>
    <cellStyle name="20% - Accent5 5" xfId="71"/>
    <cellStyle name="20% - Accent6 2" xfId="72"/>
    <cellStyle name="20% - Accent6 2 2" xfId="73"/>
    <cellStyle name="20% - Accent6 2 3" xfId="74"/>
    <cellStyle name="20% - Accent6 2 4" xfId="75"/>
    <cellStyle name="20% - Accent6 2 5" xfId="76"/>
    <cellStyle name="20% - Accent6 3" xfId="77"/>
    <cellStyle name="20% - Accent6 4" xfId="78"/>
    <cellStyle name="20% - Accent6 5" xfId="79"/>
    <cellStyle name="40% - Accent1 2" xfId="80"/>
    <cellStyle name="40% - Accent1 2 2" xfId="81"/>
    <cellStyle name="40% - Accent1 2 3" xfId="82"/>
    <cellStyle name="40% - Accent1 2 4" xfId="83"/>
    <cellStyle name="40% - Accent1 2 5" xfId="84"/>
    <cellStyle name="40% - Accent1 3" xfId="85"/>
    <cellStyle name="40% - Accent1 4" xfId="86"/>
    <cellStyle name="40% - Accent1 5" xfId="87"/>
    <cellStyle name="40% - Accent2 2" xfId="88"/>
    <cellStyle name="40% - Accent2 2 2" xfId="89"/>
    <cellStyle name="40% - Accent2 2 3" xfId="90"/>
    <cellStyle name="40% - Accent2 2 4" xfId="91"/>
    <cellStyle name="40% - Accent2 2 5" xfId="92"/>
    <cellStyle name="40% - Accent2 3" xfId="93"/>
    <cellStyle name="40% - Accent2 4" xfId="94"/>
    <cellStyle name="40% - Accent2 5" xfId="95"/>
    <cellStyle name="40% - Accent3 2" xfId="96"/>
    <cellStyle name="40% - Accent3 2 2" xfId="97"/>
    <cellStyle name="40% - Accent3 2 3" xfId="98"/>
    <cellStyle name="40% - Accent3 2 4" xfId="99"/>
    <cellStyle name="40% - Accent3 2 5" xfId="100"/>
    <cellStyle name="40% - Accent3 3" xfId="101"/>
    <cellStyle name="40% - Accent3 4" xfId="102"/>
    <cellStyle name="40% - Accent3 5" xfId="103"/>
    <cellStyle name="40% - Accent4 2" xfId="104"/>
    <cellStyle name="40% - Accent4 2 2" xfId="105"/>
    <cellStyle name="40% - Accent4 2 3" xfId="106"/>
    <cellStyle name="40% - Accent4 2 4" xfId="107"/>
    <cellStyle name="40% - Accent4 2 5" xfId="108"/>
    <cellStyle name="40% - Accent4 3" xfId="109"/>
    <cellStyle name="40% - Accent4 4" xfId="110"/>
    <cellStyle name="40% - Accent4 5" xfId="111"/>
    <cellStyle name="40% - Accent5 2" xfId="112"/>
    <cellStyle name="40% - Accent5 2 2" xfId="113"/>
    <cellStyle name="40% - Accent5 2 3" xfId="114"/>
    <cellStyle name="40% - Accent5 2 4" xfId="115"/>
    <cellStyle name="40% - Accent5 2 5" xfId="116"/>
    <cellStyle name="40% - Accent5 3" xfId="117"/>
    <cellStyle name="40% - Accent5 4" xfId="118"/>
    <cellStyle name="40% - Accent5 5" xfId="119"/>
    <cellStyle name="40% - Accent6 2" xfId="120"/>
    <cellStyle name="40% - Accent6 2 2" xfId="121"/>
    <cellStyle name="40% - Accent6 2 3" xfId="122"/>
    <cellStyle name="40% - Accent6 2 4" xfId="123"/>
    <cellStyle name="40% - Accent6 2 5" xfId="124"/>
    <cellStyle name="40% - Accent6 3" xfId="125"/>
    <cellStyle name="40% - Accent6 4" xfId="126"/>
    <cellStyle name="40% - Accent6 5" xfId="127"/>
    <cellStyle name="60% - Accent1 2" xfId="128"/>
    <cellStyle name="60% - Accent1 2 2" xfId="129"/>
    <cellStyle name="60% - Accent1 3" xfId="130"/>
    <cellStyle name="60% - Accent1 4" xfId="131"/>
    <cellStyle name="60% - Accent2 2" xfId="132"/>
    <cellStyle name="60% - Accent2 2 2" xfId="133"/>
    <cellStyle name="60% - Accent2 3" xfId="134"/>
    <cellStyle name="60% - Accent2 4" xfId="135"/>
    <cellStyle name="60% - Accent3 2" xfId="136"/>
    <cellStyle name="60% - Accent3 2 2" xfId="137"/>
    <cellStyle name="60% - Accent3 3" xfId="138"/>
    <cellStyle name="60% - Accent3 4" xfId="139"/>
    <cellStyle name="60% - Accent4 2" xfId="140"/>
    <cellStyle name="60% - Accent4 2 2" xfId="141"/>
    <cellStyle name="60% - Accent4 3" xfId="142"/>
    <cellStyle name="60% - Accent4 4" xfId="143"/>
    <cellStyle name="60% - Accent5 2" xfId="144"/>
    <cellStyle name="60% - Accent5 2 2" xfId="145"/>
    <cellStyle name="60% - Accent5 3" xfId="146"/>
    <cellStyle name="60% - Accent5 4" xfId="147"/>
    <cellStyle name="60% - Accent6 2" xfId="148"/>
    <cellStyle name="60% - Accent6 2 2" xfId="149"/>
    <cellStyle name="60% - Accent6 3" xfId="150"/>
    <cellStyle name="60% - Accent6 4" xfId="151"/>
    <cellStyle name="Accent1 2" xfId="152"/>
    <cellStyle name="Accent1 2 2" xfId="153"/>
    <cellStyle name="Accent1 3" xfId="154"/>
    <cellStyle name="Accent1 4" xfId="155"/>
    <cellStyle name="Accent2 2" xfId="156"/>
    <cellStyle name="Accent2 2 2" xfId="157"/>
    <cellStyle name="Accent2 3" xfId="158"/>
    <cellStyle name="Accent2 4" xfId="159"/>
    <cellStyle name="Accent3 2" xfId="160"/>
    <cellStyle name="Accent3 2 2" xfId="161"/>
    <cellStyle name="Accent3 3" xfId="162"/>
    <cellStyle name="Accent3 4" xfId="163"/>
    <cellStyle name="Accent4 2" xfId="164"/>
    <cellStyle name="Accent4 2 2" xfId="165"/>
    <cellStyle name="Accent4 3" xfId="166"/>
    <cellStyle name="Accent4 4" xfId="167"/>
    <cellStyle name="Accent5 2" xfId="168"/>
    <cellStyle name="Accent5 2 2" xfId="169"/>
    <cellStyle name="Accent5 3" xfId="170"/>
    <cellStyle name="Accent5 4" xfId="171"/>
    <cellStyle name="Accent6 2" xfId="172"/>
    <cellStyle name="Accent6 2 2" xfId="173"/>
    <cellStyle name="Accent6 3" xfId="174"/>
    <cellStyle name="Accent6 4" xfId="175"/>
    <cellStyle name="Bad 2" xfId="176"/>
    <cellStyle name="Bad 2 2" xfId="177"/>
    <cellStyle name="Bad 3" xfId="178"/>
    <cellStyle name="Bad 4" xfId="179"/>
    <cellStyle name="Calculation 2" xfId="180"/>
    <cellStyle name="Calculation 2 2" xfId="181"/>
    <cellStyle name="Calculation 3" xfId="182"/>
    <cellStyle name="Calculation 3 10" xfId="183"/>
    <cellStyle name="Calculation 3 10 2" xfId="184"/>
    <cellStyle name="Calculation 3 11" xfId="185"/>
    <cellStyle name="Calculation 3 2" xfId="186"/>
    <cellStyle name="Calculation 3 2 10" xfId="187"/>
    <cellStyle name="Calculation 3 2 2" xfId="188"/>
    <cellStyle name="Calculation 3 2 2 2" xfId="189"/>
    <cellStyle name="Calculation 3 2 2 2 2" xfId="190"/>
    <cellStyle name="Calculation 3 2 2 3" xfId="191"/>
    <cellStyle name="Calculation 3 2 3" xfId="192"/>
    <cellStyle name="Calculation 3 2 3 2" xfId="193"/>
    <cellStyle name="Calculation 3 2 3 2 2" xfId="194"/>
    <cellStyle name="Calculation 3 2 3 3" xfId="195"/>
    <cellStyle name="Calculation 3 2 4" xfId="196"/>
    <cellStyle name="Calculation 3 2 4 2" xfId="197"/>
    <cellStyle name="Calculation 3 2 4 2 2" xfId="198"/>
    <cellStyle name="Calculation 3 2 4 3" xfId="199"/>
    <cellStyle name="Calculation 3 2 5" xfId="200"/>
    <cellStyle name="Calculation 3 2 5 2" xfId="201"/>
    <cellStyle name="Calculation 3 2 5 2 2" xfId="202"/>
    <cellStyle name="Calculation 3 2 5 3" xfId="203"/>
    <cellStyle name="Calculation 3 2 6" xfId="204"/>
    <cellStyle name="Calculation 3 2 6 2" xfId="205"/>
    <cellStyle name="Calculation 3 2 6 2 2" xfId="206"/>
    <cellStyle name="Calculation 3 2 6 3" xfId="207"/>
    <cellStyle name="Calculation 3 2 7" xfId="208"/>
    <cellStyle name="Calculation 3 2 7 2" xfId="209"/>
    <cellStyle name="Calculation 3 2 7 2 2" xfId="210"/>
    <cellStyle name="Calculation 3 2 7 3" xfId="211"/>
    <cellStyle name="Calculation 3 2 8" xfId="212"/>
    <cellStyle name="Calculation 3 2 8 2" xfId="213"/>
    <cellStyle name="Calculation 3 2 8 2 2" xfId="214"/>
    <cellStyle name="Calculation 3 2 8 3" xfId="215"/>
    <cellStyle name="Calculation 3 2 9" xfId="216"/>
    <cellStyle name="Calculation 3 2 9 2" xfId="217"/>
    <cellStyle name="Calculation 3 3" xfId="218"/>
    <cellStyle name="Calculation 3 3 2" xfId="219"/>
    <cellStyle name="Calculation 3 3 2 2" xfId="220"/>
    <cellStyle name="Calculation 3 3 3" xfId="221"/>
    <cellStyle name="Calculation 3 4" xfId="222"/>
    <cellStyle name="Calculation 3 4 2" xfId="223"/>
    <cellStyle name="Calculation 3 4 2 2" xfId="224"/>
    <cellStyle name="Calculation 3 4 3" xfId="225"/>
    <cellStyle name="Calculation 3 5" xfId="226"/>
    <cellStyle name="Calculation 3 5 2" xfId="227"/>
    <cellStyle name="Calculation 3 5 2 2" xfId="228"/>
    <cellStyle name="Calculation 3 5 3" xfId="229"/>
    <cellStyle name="Calculation 3 6" xfId="230"/>
    <cellStyle name="Calculation 3 6 2" xfId="231"/>
    <cellStyle name="Calculation 3 6 2 2" xfId="232"/>
    <cellStyle name="Calculation 3 6 3" xfId="233"/>
    <cellStyle name="Calculation 3 7" xfId="234"/>
    <cellStyle name="Calculation 3 7 2" xfId="235"/>
    <cellStyle name="Calculation 3 7 2 2" xfId="236"/>
    <cellStyle name="Calculation 3 7 3" xfId="237"/>
    <cellStyle name="Calculation 3 8" xfId="238"/>
    <cellStyle name="Calculation 3 8 2" xfId="239"/>
    <cellStyle name="Calculation 3 8 2 2" xfId="240"/>
    <cellStyle name="Calculation 3 8 3" xfId="241"/>
    <cellStyle name="Calculation 3 9" xfId="242"/>
    <cellStyle name="Calculation 3 9 2" xfId="243"/>
    <cellStyle name="Calculation 3 9 2 2" xfId="244"/>
    <cellStyle name="Calculation 3 9 3" xfId="245"/>
    <cellStyle name="Calculation 4" xfId="246"/>
    <cellStyle name="Calculation 4 10" xfId="247"/>
    <cellStyle name="Calculation 4 10 2" xfId="248"/>
    <cellStyle name="Calculation 4 11" xfId="249"/>
    <cellStyle name="Calculation 4 2" xfId="250"/>
    <cellStyle name="Calculation 4 2 10" xfId="251"/>
    <cellStyle name="Calculation 4 2 2" xfId="252"/>
    <cellStyle name="Calculation 4 2 2 2" xfId="253"/>
    <cellStyle name="Calculation 4 2 2 2 2" xfId="254"/>
    <cellStyle name="Calculation 4 2 2 3" xfId="255"/>
    <cellStyle name="Calculation 4 2 3" xfId="256"/>
    <cellStyle name="Calculation 4 2 3 2" xfId="257"/>
    <cellStyle name="Calculation 4 2 3 2 2" xfId="258"/>
    <cellStyle name="Calculation 4 2 3 3" xfId="259"/>
    <cellStyle name="Calculation 4 2 4" xfId="260"/>
    <cellStyle name="Calculation 4 2 4 2" xfId="261"/>
    <cellStyle name="Calculation 4 2 4 2 2" xfId="262"/>
    <cellStyle name="Calculation 4 2 4 3" xfId="263"/>
    <cellStyle name="Calculation 4 2 5" xfId="264"/>
    <cellStyle name="Calculation 4 2 5 2" xfId="265"/>
    <cellStyle name="Calculation 4 2 5 2 2" xfId="266"/>
    <cellStyle name="Calculation 4 2 5 3" xfId="267"/>
    <cellStyle name="Calculation 4 2 6" xfId="268"/>
    <cellStyle name="Calculation 4 2 6 2" xfId="269"/>
    <cellStyle name="Calculation 4 2 6 2 2" xfId="270"/>
    <cellStyle name="Calculation 4 2 6 3" xfId="271"/>
    <cellStyle name="Calculation 4 2 7" xfId="272"/>
    <cellStyle name="Calculation 4 2 7 2" xfId="273"/>
    <cellStyle name="Calculation 4 2 7 2 2" xfId="274"/>
    <cellStyle name="Calculation 4 2 7 3" xfId="275"/>
    <cellStyle name="Calculation 4 2 8" xfId="276"/>
    <cellStyle name="Calculation 4 2 8 2" xfId="277"/>
    <cellStyle name="Calculation 4 2 8 2 2" xfId="278"/>
    <cellStyle name="Calculation 4 2 8 3" xfId="279"/>
    <cellStyle name="Calculation 4 2 9" xfId="280"/>
    <cellStyle name="Calculation 4 2 9 2" xfId="281"/>
    <cellStyle name="Calculation 4 3" xfId="282"/>
    <cellStyle name="Calculation 4 3 2" xfId="283"/>
    <cellStyle name="Calculation 4 3 2 2" xfId="284"/>
    <cellStyle name="Calculation 4 3 3" xfId="285"/>
    <cellStyle name="Calculation 4 4" xfId="286"/>
    <cellStyle name="Calculation 4 4 2" xfId="287"/>
    <cellStyle name="Calculation 4 4 2 2" xfId="288"/>
    <cellStyle name="Calculation 4 4 3" xfId="289"/>
    <cellStyle name="Calculation 4 5" xfId="290"/>
    <cellStyle name="Calculation 4 5 2" xfId="291"/>
    <cellStyle name="Calculation 4 5 2 2" xfId="292"/>
    <cellStyle name="Calculation 4 5 3" xfId="293"/>
    <cellStyle name="Calculation 4 6" xfId="294"/>
    <cellStyle name="Calculation 4 6 2" xfId="295"/>
    <cellStyle name="Calculation 4 6 2 2" xfId="296"/>
    <cellStyle name="Calculation 4 6 3" xfId="297"/>
    <cellStyle name="Calculation 4 7" xfId="298"/>
    <cellStyle name="Calculation 4 7 2" xfId="299"/>
    <cellStyle name="Calculation 4 7 2 2" xfId="300"/>
    <cellStyle name="Calculation 4 7 3" xfId="301"/>
    <cellStyle name="Calculation 4 8" xfId="302"/>
    <cellStyle name="Calculation 4 8 2" xfId="303"/>
    <cellStyle name="Calculation 4 8 2 2" xfId="304"/>
    <cellStyle name="Calculation 4 8 3" xfId="305"/>
    <cellStyle name="Calculation 4 9" xfId="306"/>
    <cellStyle name="Calculation 4 9 2" xfId="307"/>
    <cellStyle name="Calculation 4 9 2 2" xfId="308"/>
    <cellStyle name="Calculation 4 9 3" xfId="309"/>
    <cellStyle name="ChartingText" xfId="310"/>
    <cellStyle name="Check Cell 2" xfId="311"/>
    <cellStyle name="Check Cell 2 2" xfId="312"/>
    <cellStyle name="Check Cell 3" xfId="313"/>
    <cellStyle name="Check Cell 4" xfId="314"/>
    <cellStyle name="ColumnHeaderNormal" xfId="315"/>
    <cellStyle name="Comma" xfId="1" builtinId="3"/>
    <cellStyle name="Comma 16" xfId="316"/>
    <cellStyle name="Comma 2" xfId="3"/>
    <cellStyle name="Comma 2 2" xfId="4"/>
    <cellStyle name="Comma 2 2 2" xfId="317"/>
    <cellStyle name="Comma 2 2 2 2" xfId="318"/>
    <cellStyle name="Comma 2 2 2 3" xfId="319"/>
    <cellStyle name="Comma 2 3" xfId="320"/>
    <cellStyle name="Comma 2 4" xfId="321"/>
    <cellStyle name="Comma 2 5" xfId="322"/>
    <cellStyle name="Comma 3" xfId="5"/>
    <cellStyle name="Comma 3 2" xfId="6"/>
    <cellStyle name="Comma 4" xfId="7"/>
    <cellStyle name="Comma 4 2" xfId="323"/>
    <cellStyle name="Comma 4 2 2" xfId="324"/>
    <cellStyle name="Comma 4 3" xfId="325"/>
    <cellStyle name="Comma 4 4" xfId="326"/>
    <cellStyle name="Comma 5" xfId="8"/>
    <cellStyle name="Comma 5 2" xfId="327"/>
    <cellStyle name="Comma 5 3" xfId="9"/>
    <cellStyle name="Comma 6" xfId="10"/>
    <cellStyle name="Comma 6 2" xfId="328"/>
    <cellStyle name="Comma 7" xfId="11"/>
    <cellStyle name="Comma 7 2" xfId="329"/>
    <cellStyle name="Comma 8" xfId="330"/>
    <cellStyle name="Currency" xfId="980" builtinId="4"/>
    <cellStyle name="Currency 2" xfId="12"/>
    <cellStyle name="Currency 2 2" xfId="30"/>
    <cellStyle name="Currency 2 2 2" xfId="331"/>
    <cellStyle name="Currency 2 2 2 2" xfId="332"/>
    <cellStyle name="Currency 2 2 2 3" xfId="333"/>
    <cellStyle name="Currency 2 3" xfId="334"/>
    <cellStyle name="Currency 3" xfId="13"/>
    <cellStyle name="Currency 3 2" xfId="335"/>
    <cellStyle name="Currency 3 2 2" xfId="336"/>
    <cellStyle name="Currency 3 3" xfId="337"/>
    <cellStyle name="Currency 3 4" xfId="338"/>
    <cellStyle name="Currency 4" xfId="339"/>
    <cellStyle name="Currency 5" xfId="340"/>
    <cellStyle name="Explanatory Text 2" xfId="341"/>
    <cellStyle name="Explanatory Text 2 2" xfId="342"/>
    <cellStyle name="Explanatory Text 3" xfId="343"/>
    <cellStyle name="Explanatory Text 4" xfId="344"/>
    <cellStyle name="g4Num" xfId="345"/>
    <cellStyle name="g4Percent" xfId="346"/>
    <cellStyle name="gAsDays" xfId="347"/>
    <cellStyle name="gAsMultiple" xfId="348"/>
    <cellStyle name="gAsNum" xfId="349"/>
    <cellStyle name="gAsPercent" xfId="350"/>
    <cellStyle name="gAsText" xfId="351"/>
    <cellStyle name="gColumnTop" xfId="352"/>
    <cellStyle name="gDays" xfId="353"/>
    <cellStyle name="gHeading" xfId="354"/>
    <cellStyle name="gLastStep" xfId="355"/>
    <cellStyle name="gMultiple" xfId="356"/>
    <cellStyle name="gNum" xfId="357"/>
    <cellStyle name="Good 2" xfId="358"/>
    <cellStyle name="Good 2 2" xfId="359"/>
    <cellStyle name="Good 3" xfId="360"/>
    <cellStyle name="Good 4" xfId="361"/>
    <cellStyle name="gPercent" xfId="362"/>
    <cellStyle name="gText" xfId="363"/>
    <cellStyle name="gUSD" xfId="364"/>
    <cellStyle name="Heading 1 2" xfId="365"/>
    <cellStyle name="Heading 1 2 2" xfId="366"/>
    <cellStyle name="Heading 1 3" xfId="367"/>
    <cellStyle name="Heading 1 4" xfId="368"/>
    <cellStyle name="Heading 2 2" xfId="369"/>
    <cellStyle name="Heading 2 2 2" xfId="370"/>
    <cellStyle name="Heading 2 3" xfId="371"/>
    <cellStyle name="Heading 2 4" xfId="372"/>
    <cellStyle name="Heading 3 2" xfId="373"/>
    <cellStyle name="Heading 3 2 2" xfId="374"/>
    <cellStyle name="Heading 3 3" xfId="375"/>
    <cellStyle name="Heading 3 3 2" xfId="376"/>
    <cellStyle name="Heading 3 3 3" xfId="377"/>
    <cellStyle name="Heading 3 3 4" xfId="378"/>
    <cellStyle name="Heading 3 4" xfId="379"/>
    <cellStyle name="Heading 3 4 2" xfId="380"/>
    <cellStyle name="Heading 3 4 3" xfId="381"/>
    <cellStyle name="Heading 3 4 4" xfId="382"/>
    <cellStyle name="Heading 4 2" xfId="383"/>
    <cellStyle name="Heading 4 2 2" xfId="384"/>
    <cellStyle name="Heading 4 3" xfId="385"/>
    <cellStyle name="Heading 4 4" xfId="386"/>
    <cellStyle name="Hyperlink" xfId="981" builtinId="8"/>
    <cellStyle name="Hyperlink 2" xfId="14"/>
    <cellStyle name="Input 2" xfId="387"/>
    <cellStyle name="Input 2 2" xfId="388"/>
    <cellStyle name="Input 3" xfId="389"/>
    <cellStyle name="Input 3 10" xfId="390"/>
    <cellStyle name="Input 3 10 2" xfId="391"/>
    <cellStyle name="Input 3 11" xfId="392"/>
    <cellStyle name="Input 3 2" xfId="393"/>
    <cellStyle name="Input 3 2 10" xfId="394"/>
    <cellStyle name="Input 3 2 2" xfId="395"/>
    <cellStyle name="Input 3 2 2 2" xfId="396"/>
    <cellStyle name="Input 3 2 2 2 2" xfId="397"/>
    <cellStyle name="Input 3 2 2 3" xfId="398"/>
    <cellStyle name="Input 3 2 3" xfId="399"/>
    <cellStyle name="Input 3 2 3 2" xfId="400"/>
    <cellStyle name="Input 3 2 3 2 2" xfId="401"/>
    <cellStyle name="Input 3 2 3 3" xfId="402"/>
    <cellStyle name="Input 3 2 4" xfId="403"/>
    <cellStyle name="Input 3 2 4 2" xfId="404"/>
    <cellStyle name="Input 3 2 4 2 2" xfId="405"/>
    <cellStyle name="Input 3 2 4 3" xfId="406"/>
    <cellStyle name="Input 3 2 5" xfId="407"/>
    <cellStyle name="Input 3 2 5 2" xfId="408"/>
    <cellStyle name="Input 3 2 5 2 2" xfId="409"/>
    <cellStyle name="Input 3 2 5 3" xfId="410"/>
    <cellStyle name="Input 3 2 6" xfId="411"/>
    <cellStyle name="Input 3 2 6 2" xfId="412"/>
    <cellStyle name="Input 3 2 6 2 2" xfId="413"/>
    <cellStyle name="Input 3 2 6 3" xfId="414"/>
    <cellStyle name="Input 3 2 7" xfId="415"/>
    <cellStyle name="Input 3 2 7 2" xfId="416"/>
    <cellStyle name="Input 3 2 7 2 2" xfId="417"/>
    <cellStyle name="Input 3 2 7 3" xfId="418"/>
    <cellStyle name="Input 3 2 8" xfId="419"/>
    <cellStyle name="Input 3 2 8 2" xfId="420"/>
    <cellStyle name="Input 3 2 8 2 2" xfId="421"/>
    <cellStyle name="Input 3 2 8 3" xfId="422"/>
    <cellStyle name="Input 3 2 9" xfId="423"/>
    <cellStyle name="Input 3 2 9 2" xfId="424"/>
    <cellStyle name="Input 3 3" xfId="425"/>
    <cellStyle name="Input 3 3 2" xfId="426"/>
    <cellStyle name="Input 3 3 2 2" xfId="427"/>
    <cellStyle name="Input 3 3 3" xfId="428"/>
    <cellStyle name="Input 3 4" xfId="429"/>
    <cellStyle name="Input 3 4 2" xfId="430"/>
    <cellStyle name="Input 3 4 2 2" xfId="431"/>
    <cellStyle name="Input 3 4 3" xfId="432"/>
    <cellStyle name="Input 3 5" xfId="433"/>
    <cellStyle name="Input 3 5 2" xfId="434"/>
    <cellStyle name="Input 3 5 2 2" xfId="435"/>
    <cellStyle name="Input 3 5 3" xfId="436"/>
    <cellStyle name="Input 3 6" xfId="437"/>
    <cellStyle name="Input 3 6 2" xfId="438"/>
    <cellStyle name="Input 3 6 2 2" xfId="439"/>
    <cellStyle name="Input 3 6 3" xfId="440"/>
    <cellStyle name="Input 3 7" xfId="441"/>
    <cellStyle name="Input 3 7 2" xfId="442"/>
    <cellStyle name="Input 3 7 2 2" xfId="443"/>
    <cellStyle name="Input 3 7 3" xfId="444"/>
    <cellStyle name="Input 3 8" xfId="445"/>
    <cellStyle name="Input 3 8 2" xfId="446"/>
    <cellStyle name="Input 3 8 2 2" xfId="447"/>
    <cellStyle name="Input 3 8 3" xfId="448"/>
    <cellStyle name="Input 3 9" xfId="449"/>
    <cellStyle name="Input 3 9 2" xfId="450"/>
    <cellStyle name="Input 3 9 2 2" xfId="451"/>
    <cellStyle name="Input 3 9 3" xfId="452"/>
    <cellStyle name="Input 4" xfId="453"/>
    <cellStyle name="Input 4 10" xfId="454"/>
    <cellStyle name="Input 4 10 2" xfId="455"/>
    <cellStyle name="Input 4 11" xfId="456"/>
    <cellStyle name="Input 4 2" xfId="457"/>
    <cellStyle name="Input 4 2 10" xfId="458"/>
    <cellStyle name="Input 4 2 2" xfId="459"/>
    <cellStyle name="Input 4 2 2 2" xfId="460"/>
    <cellStyle name="Input 4 2 2 2 2" xfId="461"/>
    <cellStyle name="Input 4 2 2 3" xfId="462"/>
    <cellStyle name="Input 4 2 3" xfId="463"/>
    <cellStyle name="Input 4 2 3 2" xfId="464"/>
    <cellStyle name="Input 4 2 3 2 2" xfId="465"/>
    <cellStyle name="Input 4 2 3 3" xfId="466"/>
    <cellStyle name="Input 4 2 4" xfId="467"/>
    <cellStyle name="Input 4 2 4 2" xfId="468"/>
    <cellStyle name="Input 4 2 4 2 2" xfId="469"/>
    <cellStyle name="Input 4 2 4 3" xfId="470"/>
    <cellStyle name="Input 4 2 5" xfId="471"/>
    <cellStyle name="Input 4 2 5 2" xfId="472"/>
    <cellStyle name="Input 4 2 5 2 2" xfId="473"/>
    <cellStyle name="Input 4 2 5 3" xfId="474"/>
    <cellStyle name="Input 4 2 6" xfId="475"/>
    <cellStyle name="Input 4 2 6 2" xfId="476"/>
    <cellStyle name="Input 4 2 6 2 2" xfId="477"/>
    <cellStyle name="Input 4 2 6 3" xfId="478"/>
    <cellStyle name="Input 4 2 7" xfId="479"/>
    <cellStyle name="Input 4 2 7 2" xfId="480"/>
    <cellStyle name="Input 4 2 7 2 2" xfId="481"/>
    <cellStyle name="Input 4 2 7 3" xfId="482"/>
    <cellStyle name="Input 4 2 8" xfId="483"/>
    <cellStyle name="Input 4 2 8 2" xfId="484"/>
    <cellStyle name="Input 4 2 8 2 2" xfId="485"/>
    <cellStyle name="Input 4 2 8 3" xfId="486"/>
    <cellStyle name="Input 4 2 9" xfId="487"/>
    <cellStyle name="Input 4 2 9 2" xfId="488"/>
    <cellStyle name="Input 4 3" xfId="489"/>
    <cellStyle name="Input 4 3 2" xfId="490"/>
    <cellStyle name="Input 4 3 2 2" xfId="491"/>
    <cellStyle name="Input 4 3 3" xfId="492"/>
    <cellStyle name="Input 4 4" xfId="493"/>
    <cellStyle name="Input 4 4 2" xfId="494"/>
    <cellStyle name="Input 4 4 2 2" xfId="495"/>
    <cellStyle name="Input 4 4 3" xfId="496"/>
    <cellStyle name="Input 4 5" xfId="497"/>
    <cellStyle name="Input 4 5 2" xfId="498"/>
    <cellStyle name="Input 4 5 2 2" xfId="499"/>
    <cellStyle name="Input 4 5 3" xfId="500"/>
    <cellStyle name="Input 4 6" xfId="501"/>
    <cellStyle name="Input 4 6 2" xfId="502"/>
    <cellStyle name="Input 4 6 2 2" xfId="503"/>
    <cellStyle name="Input 4 6 3" xfId="504"/>
    <cellStyle name="Input 4 7" xfId="505"/>
    <cellStyle name="Input 4 7 2" xfId="506"/>
    <cellStyle name="Input 4 7 2 2" xfId="507"/>
    <cellStyle name="Input 4 7 3" xfId="508"/>
    <cellStyle name="Input 4 8" xfId="509"/>
    <cellStyle name="Input 4 8 2" xfId="510"/>
    <cellStyle name="Input 4 8 2 2" xfId="511"/>
    <cellStyle name="Input 4 8 3" xfId="512"/>
    <cellStyle name="Input 4 9" xfId="513"/>
    <cellStyle name="Input 4 9 2" xfId="514"/>
    <cellStyle name="Input 4 9 2 2" xfId="515"/>
    <cellStyle name="Input 4 9 3" xfId="516"/>
    <cellStyle name="Invisible" xfId="517"/>
    <cellStyle name="Linked Cell 2" xfId="518"/>
    <cellStyle name="Linked Cell 2 2" xfId="519"/>
    <cellStyle name="Linked Cell 3" xfId="520"/>
    <cellStyle name="Linked Cell 4" xfId="521"/>
    <cellStyle name="Neutral 2" xfId="522"/>
    <cellStyle name="Neutral 2 2" xfId="523"/>
    <cellStyle name="Neutral 3" xfId="524"/>
    <cellStyle name="Neutral 4" xfId="525"/>
    <cellStyle name="NewColumnHeaderNormal" xfId="526"/>
    <cellStyle name="NewSectionHeaderNormal" xfId="527"/>
    <cellStyle name="NewTitleNormal" xfId="528"/>
    <cellStyle name="Normal" xfId="0" builtinId="0"/>
    <cellStyle name="Normal 10" xfId="529"/>
    <cellStyle name="Normal 11" xfId="530"/>
    <cellStyle name="Normal 2" xfId="15"/>
    <cellStyle name="Normal 2 2" xfId="16"/>
    <cellStyle name="Normal 2 2 2" xfId="28"/>
    <cellStyle name="Normal 2 2 2 2" xfId="29"/>
    <cellStyle name="Normal 2 2 2 3" xfId="531"/>
    <cellStyle name="Normal 2 3" xfId="532"/>
    <cellStyle name="Normal 2 4" xfId="533"/>
    <cellStyle name="Normal 2 5" xfId="534"/>
    <cellStyle name="Normal 3" xfId="17"/>
    <cellStyle name="Normal 3 2" xfId="535"/>
    <cellStyle name="Normal 3 2 2" xfId="536"/>
    <cellStyle name="Normal 3 2 2 2" xfId="537"/>
    <cellStyle name="Normal 3 2 2 3" xfId="538"/>
    <cellStyle name="Normal 3 3" xfId="539"/>
    <cellStyle name="Normal 4" xfId="18"/>
    <cellStyle name="Normal 4 2" xfId="19"/>
    <cellStyle name="Normal 4 2 2" xfId="540"/>
    <cellStyle name="Normal 4 2 3" xfId="541"/>
    <cellStyle name="Normal 5" xfId="20"/>
    <cellStyle name="Normal 5 2" xfId="31"/>
    <cellStyle name="Normal 5 2 2" xfId="542"/>
    <cellStyle name="Normal 5 2 3" xfId="543"/>
    <cellStyle name="Normal 5 2 4" xfId="544"/>
    <cellStyle name="Normal 5 3" xfId="545"/>
    <cellStyle name="Normal 5 3 2" xfId="546"/>
    <cellStyle name="Normal 5 3 3" xfId="547"/>
    <cellStyle name="Normal 5 3 4" xfId="548"/>
    <cellStyle name="Normal 5 4" xfId="549"/>
    <cellStyle name="Normal 5 4 2" xfId="550"/>
    <cellStyle name="Normal 5 4 3" xfId="551"/>
    <cellStyle name="Normal 5 4 4" xfId="552"/>
    <cellStyle name="Normal 5 5" xfId="553"/>
    <cellStyle name="Normal 5 6" xfId="554"/>
    <cellStyle name="Normal 5 7" xfId="555"/>
    <cellStyle name="Normal 6" xfId="21"/>
    <cellStyle name="Normal 6 2" xfId="22"/>
    <cellStyle name="Normal 7" xfId="23"/>
    <cellStyle name="Normal 7 2" xfId="556"/>
    <cellStyle name="Normal 7 3" xfId="557"/>
    <cellStyle name="Normal 7 4" xfId="558"/>
    <cellStyle name="Normal 7 5" xfId="559"/>
    <cellStyle name="Normal 8" xfId="560"/>
    <cellStyle name="Normal 8 2" xfId="561"/>
    <cellStyle name="Normal 8 2 2" xfId="562"/>
    <cellStyle name="Normal 8 2 2 2" xfId="563"/>
    <cellStyle name="Normal 8 2 3" xfId="564"/>
    <cellStyle name="Normal 8 3" xfId="565"/>
    <cellStyle name="Normal 9" xfId="566"/>
    <cellStyle name="Normal 9 2" xfId="567"/>
    <cellStyle name="Normal_PSCB financials reporting template" xfId="2"/>
    <cellStyle name="Note 2" xfId="568"/>
    <cellStyle name="Note 2 2" xfId="569"/>
    <cellStyle name="Note 2 3" xfId="570"/>
    <cellStyle name="Note 2 4" xfId="571"/>
    <cellStyle name="Note 2 5" xfId="572"/>
    <cellStyle name="Note 3" xfId="573"/>
    <cellStyle name="Note 3 10" xfId="574"/>
    <cellStyle name="Note 3 10 2" xfId="575"/>
    <cellStyle name="Note 3 11" xfId="576"/>
    <cellStyle name="Note 3 2" xfId="577"/>
    <cellStyle name="Note 3 2 10" xfId="578"/>
    <cellStyle name="Note 3 2 2" xfId="579"/>
    <cellStyle name="Note 3 2 2 2" xfId="580"/>
    <cellStyle name="Note 3 2 2 2 2" xfId="581"/>
    <cellStyle name="Note 3 2 2 3" xfId="582"/>
    <cellStyle name="Note 3 2 3" xfId="583"/>
    <cellStyle name="Note 3 2 3 2" xfId="584"/>
    <cellStyle name="Note 3 2 3 2 2" xfId="585"/>
    <cellStyle name="Note 3 2 3 3" xfId="586"/>
    <cellStyle name="Note 3 2 4" xfId="587"/>
    <cellStyle name="Note 3 2 4 2" xfId="588"/>
    <cellStyle name="Note 3 2 4 2 2" xfId="589"/>
    <cellStyle name="Note 3 2 4 3" xfId="590"/>
    <cellStyle name="Note 3 2 5" xfId="591"/>
    <cellStyle name="Note 3 2 5 2" xfId="592"/>
    <cellStyle name="Note 3 2 5 2 2" xfId="593"/>
    <cellStyle name="Note 3 2 5 3" xfId="594"/>
    <cellStyle name="Note 3 2 6" xfId="595"/>
    <cellStyle name="Note 3 2 6 2" xfId="596"/>
    <cellStyle name="Note 3 2 6 2 2" xfId="597"/>
    <cellStyle name="Note 3 2 6 3" xfId="598"/>
    <cellStyle name="Note 3 2 7" xfId="599"/>
    <cellStyle name="Note 3 2 7 2" xfId="600"/>
    <cellStyle name="Note 3 2 7 2 2" xfId="601"/>
    <cellStyle name="Note 3 2 7 3" xfId="602"/>
    <cellStyle name="Note 3 2 8" xfId="603"/>
    <cellStyle name="Note 3 2 8 2" xfId="604"/>
    <cellStyle name="Note 3 2 8 2 2" xfId="605"/>
    <cellStyle name="Note 3 2 8 3" xfId="606"/>
    <cellStyle name="Note 3 2 9" xfId="607"/>
    <cellStyle name="Note 3 2 9 2" xfId="608"/>
    <cellStyle name="Note 3 3" xfId="609"/>
    <cellStyle name="Note 3 3 2" xfId="610"/>
    <cellStyle name="Note 3 3 2 2" xfId="611"/>
    <cellStyle name="Note 3 3 3" xfId="612"/>
    <cellStyle name="Note 3 4" xfId="613"/>
    <cellStyle name="Note 3 4 2" xfId="614"/>
    <cellStyle name="Note 3 4 2 2" xfId="615"/>
    <cellStyle name="Note 3 4 3" xfId="616"/>
    <cellStyle name="Note 3 5" xfId="617"/>
    <cellStyle name="Note 3 5 2" xfId="618"/>
    <cellStyle name="Note 3 5 2 2" xfId="619"/>
    <cellStyle name="Note 3 5 3" xfId="620"/>
    <cellStyle name="Note 3 6" xfId="621"/>
    <cellStyle name="Note 3 6 2" xfId="622"/>
    <cellStyle name="Note 3 6 2 2" xfId="623"/>
    <cellStyle name="Note 3 6 3" xfId="624"/>
    <cellStyle name="Note 3 7" xfId="625"/>
    <cellStyle name="Note 3 7 2" xfId="626"/>
    <cellStyle name="Note 3 7 2 2" xfId="627"/>
    <cellStyle name="Note 3 7 3" xfId="628"/>
    <cellStyle name="Note 3 8" xfId="629"/>
    <cellStyle name="Note 3 8 2" xfId="630"/>
    <cellStyle name="Note 3 8 2 2" xfId="631"/>
    <cellStyle name="Note 3 8 3" xfId="632"/>
    <cellStyle name="Note 3 9" xfId="633"/>
    <cellStyle name="Note 3 9 2" xfId="634"/>
    <cellStyle name="Note 3 9 2 2" xfId="635"/>
    <cellStyle name="Note 3 9 3" xfId="636"/>
    <cellStyle name="Note 4" xfId="637"/>
    <cellStyle name="Note 5" xfId="638"/>
    <cellStyle name="Note 5 10" xfId="639"/>
    <cellStyle name="Note 5 10 2" xfId="640"/>
    <cellStyle name="Note 5 11" xfId="641"/>
    <cellStyle name="Note 5 2" xfId="642"/>
    <cellStyle name="Note 5 2 10" xfId="643"/>
    <cellStyle name="Note 5 2 2" xfId="644"/>
    <cellStyle name="Note 5 2 2 2" xfId="645"/>
    <cellStyle name="Note 5 2 2 2 2" xfId="646"/>
    <cellStyle name="Note 5 2 2 3" xfId="647"/>
    <cellStyle name="Note 5 2 3" xfId="648"/>
    <cellStyle name="Note 5 2 3 2" xfId="649"/>
    <cellStyle name="Note 5 2 3 2 2" xfId="650"/>
    <cellStyle name="Note 5 2 3 3" xfId="651"/>
    <cellStyle name="Note 5 2 4" xfId="652"/>
    <cellStyle name="Note 5 2 4 2" xfId="653"/>
    <cellStyle name="Note 5 2 4 2 2" xfId="654"/>
    <cellStyle name="Note 5 2 4 3" xfId="655"/>
    <cellStyle name="Note 5 2 5" xfId="656"/>
    <cellStyle name="Note 5 2 5 2" xfId="657"/>
    <cellStyle name="Note 5 2 5 2 2" xfId="658"/>
    <cellStyle name="Note 5 2 5 3" xfId="659"/>
    <cellStyle name="Note 5 2 6" xfId="660"/>
    <cellStyle name="Note 5 2 6 2" xfId="661"/>
    <cellStyle name="Note 5 2 6 2 2" xfId="662"/>
    <cellStyle name="Note 5 2 6 3" xfId="663"/>
    <cellStyle name="Note 5 2 7" xfId="664"/>
    <cellStyle name="Note 5 2 7 2" xfId="665"/>
    <cellStyle name="Note 5 2 7 2 2" xfId="666"/>
    <cellStyle name="Note 5 2 7 3" xfId="667"/>
    <cellStyle name="Note 5 2 8" xfId="668"/>
    <cellStyle name="Note 5 2 8 2" xfId="669"/>
    <cellStyle name="Note 5 2 8 2 2" xfId="670"/>
    <cellStyle name="Note 5 2 8 3" xfId="671"/>
    <cellStyle name="Note 5 2 9" xfId="672"/>
    <cellStyle name="Note 5 2 9 2" xfId="673"/>
    <cellStyle name="Note 5 3" xfId="674"/>
    <cellStyle name="Note 5 3 2" xfId="675"/>
    <cellStyle name="Note 5 3 2 2" xfId="676"/>
    <cellStyle name="Note 5 3 3" xfId="677"/>
    <cellStyle name="Note 5 4" xfId="678"/>
    <cellStyle name="Note 5 4 2" xfId="679"/>
    <cellStyle name="Note 5 4 2 2" xfId="680"/>
    <cellStyle name="Note 5 4 3" xfId="681"/>
    <cellStyle name="Note 5 5" xfId="682"/>
    <cellStyle name="Note 5 5 2" xfId="683"/>
    <cellStyle name="Note 5 5 2 2" xfId="684"/>
    <cellStyle name="Note 5 5 3" xfId="685"/>
    <cellStyle name="Note 5 6" xfId="686"/>
    <cellStyle name="Note 5 6 2" xfId="687"/>
    <cellStyle name="Note 5 6 2 2" xfId="688"/>
    <cellStyle name="Note 5 6 3" xfId="689"/>
    <cellStyle name="Note 5 7" xfId="690"/>
    <cellStyle name="Note 5 7 2" xfId="691"/>
    <cellStyle name="Note 5 7 2 2" xfId="692"/>
    <cellStyle name="Note 5 7 3" xfId="693"/>
    <cellStyle name="Note 5 8" xfId="694"/>
    <cellStyle name="Note 5 8 2" xfId="695"/>
    <cellStyle name="Note 5 8 2 2" xfId="696"/>
    <cellStyle name="Note 5 8 3" xfId="697"/>
    <cellStyle name="Note 5 9" xfId="698"/>
    <cellStyle name="Note 5 9 2" xfId="699"/>
    <cellStyle name="Note 5 9 2 2" xfId="700"/>
    <cellStyle name="Note 5 9 3" xfId="701"/>
    <cellStyle name="Output 2" xfId="702"/>
    <cellStyle name="Output 2 2" xfId="703"/>
    <cellStyle name="Output 3" xfId="704"/>
    <cellStyle name="Output 3 10" xfId="705"/>
    <cellStyle name="Output 3 10 2" xfId="706"/>
    <cellStyle name="Output 3 11" xfId="707"/>
    <cellStyle name="Output 3 2" xfId="708"/>
    <cellStyle name="Output 3 2 10" xfId="709"/>
    <cellStyle name="Output 3 2 2" xfId="710"/>
    <cellStyle name="Output 3 2 2 2" xfId="711"/>
    <cellStyle name="Output 3 2 2 2 2" xfId="712"/>
    <cellStyle name="Output 3 2 2 3" xfId="713"/>
    <cellStyle name="Output 3 2 3" xfId="714"/>
    <cellStyle name="Output 3 2 3 2" xfId="715"/>
    <cellStyle name="Output 3 2 3 2 2" xfId="716"/>
    <cellStyle name="Output 3 2 3 3" xfId="717"/>
    <cellStyle name="Output 3 2 4" xfId="718"/>
    <cellStyle name="Output 3 2 4 2" xfId="719"/>
    <cellStyle name="Output 3 2 4 2 2" xfId="720"/>
    <cellStyle name="Output 3 2 4 3" xfId="721"/>
    <cellStyle name="Output 3 2 5" xfId="722"/>
    <cellStyle name="Output 3 2 5 2" xfId="723"/>
    <cellStyle name="Output 3 2 5 2 2" xfId="724"/>
    <cellStyle name="Output 3 2 5 3" xfId="725"/>
    <cellStyle name="Output 3 2 6" xfId="726"/>
    <cellStyle name="Output 3 2 6 2" xfId="727"/>
    <cellStyle name="Output 3 2 6 2 2" xfId="728"/>
    <cellStyle name="Output 3 2 6 3" xfId="729"/>
    <cellStyle name="Output 3 2 7" xfId="730"/>
    <cellStyle name="Output 3 2 7 2" xfId="731"/>
    <cellStyle name="Output 3 2 7 2 2" xfId="732"/>
    <cellStyle name="Output 3 2 7 3" xfId="733"/>
    <cellStyle name="Output 3 2 8" xfId="734"/>
    <cellStyle name="Output 3 2 8 2" xfId="735"/>
    <cellStyle name="Output 3 2 8 2 2" xfId="736"/>
    <cellStyle name="Output 3 2 8 3" xfId="737"/>
    <cellStyle name="Output 3 2 9" xfId="738"/>
    <cellStyle name="Output 3 2 9 2" xfId="739"/>
    <cellStyle name="Output 3 3" xfId="740"/>
    <cellStyle name="Output 3 3 2" xfId="741"/>
    <cellStyle name="Output 3 3 2 2" xfId="742"/>
    <cellStyle name="Output 3 3 3" xfId="743"/>
    <cellStyle name="Output 3 4" xfId="744"/>
    <cellStyle name="Output 3 4 2" xfId="745"/>
    <cellStyle name="Output 3 4 2 2" xfId="746"/>
    <cellStyle name="Output 3 4 3" xfId="747"/>
    <cellStyle name="Output 3 5" xfId="748"/>
    <cellStyle name="Output 3 5 2" xfId="749"/>
    <cellStyle name="Output 3 5 2 2" xfId="750"/>
    <cellStyle name="Output 3 5 3" xfId="751"/>
    <cellStyle name="Output 3 6" xfId="752"/>
    <cellStyle name="Output 3 6 2" xfId="753"/>
    <cellStyle name="Output 3 6 2 2" xfId="754"/>
    <cellStyle name="Output 3 6 3" xfId="755"/>
    <cellStyle name="Output 3 7" xfId="756"/>
    <cellStyle name="Output 3 7 2" xfId="757"/>
    <cellStyle name="Output 3 7 2 2" xfId="758"/>
    <cellStyle name="Output 3 7 3" xfId="759"/>
    <cellStyle name="Output 3 8" xfId="760"/>
    <cellStyle name="Output 3 8 2" xfId="761"/>
    <cellStyle name="Output 3 8 2 2" xfId="762"/>
    <cellStyle name="Output 3 8 3" xfId="763"/>
    <cellStyle name="Output 3 9" xfId="764"/>
    <cellStyle name="Output 3 9 2" xfId="765"/>
    <cellStyle name="Output 3 9 2 2" xfId="766"/>
    <cellStyle name="Output 3 9 3" xfId="767"/>
    <cellStyle name="Output 4" xfId="768"/>
    <cellStyle name="Output 4 10" xfId="769"/>
    <cellStyle name="Output 4 10 2" xfId="770"/>
    <cellStyle name="Output 4 11" xfId="771"/>
    <cellStyle name="Output 4 2" xfId="772"/>
    <cellStyle name="Output 4 2 10" xfId="773"/>
    <cellStyle name="Output 4 2 2" xfId="774"/>
    <cellStyle name="Output 4 2 2 2" xfId="775"/>
    <cellStyle name="Output 4 2 2 2 2" xfId="776"/>
    <cellStyle name="Output 4 2 2 3" xfId="777"/>
    <cellStyle name="Output 4 2 3" xfId="778"/>
    <cellStyle name="Output 4 2 3 2" xfId="779"/>
    <cellStyle name="Output 4 2 3 2 2" xfId="780"/>
    <cellStyle name="Output 4 2 3 3" xfId="781"/>
    <cellStyle name="Output 4 2 4" xfId="782"/>
    <cellStyle name="Output 4 2 4 2" xfId="783"/>
    <cellStyle name="Output 4 2 4 2 2" xfId="784"/>
    <cellStyle name="Output 4 2 4 3" xfId="785"/>
    <cellStyle name="Output 4 2 5" xfId="786"/>
    <cellStyle name="Output 4 2 5 2" xfId="787"/>
    <cellStyle name="Output 4 2 5 2 2" xfId="788"/>
    <cellStyle name="Output 4 2 5 3" xfId="789"/>
    <cellStyle name="Output 4 2 6" xfId="790"/>
    <cellStyle name="Output 4 2 6 2" xfId="791"/>
    <cellStyle name="Output 4 2 6 2 2" xfId="792"/>
    <cellStyle name="Output 4 2 6 3" xfId="793"/>
    <cellStyle name="Output 4 2 7" xfId="794"/>
    <cellStyle name="Output 4 2 7 2" xfId="795"/>
    <cellStyle name="Output 4 2 7 2 2" xfId="796"/>
    <cellStyle name="Output 4 2 7 3" xfId="797"/>
    <cellStyle name="Output 4 2 8" xfId="798"/>
    <cellStyle name="Output 4 2 8 2" xfId="799"/>
    <cellStyle name="Output 4 2 8 2 2" xfId="800"/>
    <cellStyle name="Output 4 2 8 3" xfId="801"/>
    <cellStyle name="Output 4 2 9" xfId="802"/>
    <cellStyle name="Output 4 2 9 2" xfId="803"/>
    <cellStyle name="Output 4 3" xfId="804"/>
    <cellStyle name="Output 4 3 2" xfId="805"/>
    <cellStyle name="Output 4 3 2 2" xfId="806"/>
    <cellStyle name="Output 4 3 3" xfId="807"/>
    <cellStyle name="Output 4 4" xfId="808"/>
    <cellStyle name="Output 4 4 2" xfId="809"/>
    <cellStyle name="Output 4 4 2 2" xfId="810"/>
    <cellStyle name="Output 4 4 3" xfId="811"/>
    <cellStyle name="Output 4 5" xfId="812"/>
    <cellStyle name="Output 4 5 2" xfId="813"/>
    <cellStyle name="Output 4 5 2 2" xfId="814"/>
    <cellStyle name="Output 4 5 3" xfId="815"/>
    <cellStyle name="Output 4 6" xfId="816"/>
    <cellStyle name="Output 4 6 2" xfId="817"/>
    <cellStyle name="Output 4 6 2 2" xfId="818"/>
    <cellStyle name="Output 4 6 3" xfId="819"/>
    <cellStyle name="Output 4 7" xfId="820"/>
    <cellStyle name="Output 4 7 2" xfId="821"/>
    <cellStyle name="Output 4 7 2 2" xfId="822"/>
    <cellStyle name="Output 4 7 3" xfId="823"/>
    <cellStyle name="Output 4 8" xfId="824"/>
    <cellStyle name="Output 4 8 2" xfId="825"/>
    <cellStyle name="Output 4 8 2 2" xfId="826"/>
    <cellStyle name="Output 4 8 3" xfId="827"/>
    <cellStyle name="Output 4 9" xfId="828"/>
    <cellStyle name="Output 4 9 2" xfId="829"/>
    <cellStyle name="Output 4 9 2 2" xfId="830"/>
    <cellStyle name="Output 4 9 3" xfId="831"/>
    <cellStyle name="Percent 2" xfId="24"/>
    <cellStyle name="Percent 2 2" xfId="832"/>
    <cellStyle name="Percent 2 3" xfId="833"/>
    <cellStyle name="Percent 3" xfId="25"/>
    <cellStyle name="Percent 3 2" xfId="834"/>
    <cellStyle name="Percent 4" xfId="26"/>
    <cellStyle name="Percent 5" xfId="27"/>
    <cellStyle name="SectionHeaderNormal" xfId="835"/>
    <cellStyle name="SubScript" xfId="836"/>
    <cellStyle name="SuperScript" xfId="837"/>
    <cellStyle name="TextBold" xfId="838"/>
    <cellStyle name="TextItalic" xfId="839"/>
    <cellStyle name="TextNormal" xfId="840"/>
    <cellStyle name="Title 2" xfId="841"/>
    <cellStyle name="Title 2 2" xfId="842"/>
    <cellStyle name="Title 3" xfId="843"/>
    <cellStyle name="Title 4" xfId="844"/>
    <cellStyle name="TitleNormal" xfId="845"/>
    <cellStyle name="Total 2" xfId="846"/>
    <cellStyle name="Total 2 2" xfId="847"/>
    <cellStyle name="Total 3" xfId="848"/>
    <cellStyle name="Total 3 10" xfId="849"/>
    <cellStyle name="Total 3 10 2" xfId="850"/>
    <cellStyle name="Total 3 11" xfId="851"/>
    <cellStyle name="Total 3 2" xfId="852"/>
    <cellStyle name="Total 3 2 10" xfId="853"/>
    <cellStyle name="Total 3 2 2" xfId="854"/>
    <cellStyle name="Total 3 2 2 2" xfId="855"/>
    <cellStyle name="Total 3 2 2 2 2" xfId="856"/>
    <cellStyle name="Total 3 2 2 3" xfId="857"/>
    <cellStyle name="Total 3 2 3" xfId="858"/>
    <cellStyle name="Total 3 2 3 2" xfId="859"/>
    <cellStyle name="Total 3 2 3 2 2" xfId="860"/>
    <cellStyle name="Total 3 2 3 3" xfId="861"/>
    <cellStyle name="Total 3 2 4" xfId="862"/>
    <cellStyle name="Total 3 2 4 2" xfId="863"/>
    <cellStyle name="Total 3 2 4 2 2" xfId="864"/>
    <cellStyle name="Total 3 2 4 3" xfId="865"/>
    <cellStyle name="Total 3 2 5" xfId="866"/>
    <cellStyle name="Total 3 2 5 2" xfId="867"/>
    <cellStyle name="Total 3 2 5 2 2" xfId="868"/>
    <cellStyle name="Total 3 2 5 3" xfId="869"/>
    <cellStyle name="Total 3 2 6" xfId="870"/>
    <cellStyle name="Total 3 2 6 2" xfId="871"/>
    <cellStyle name="Total 3 2 6 2 2" xfId="872"/>
    <cellStyle name="Total 3 2 6 3" xfId="873"/>
    <cellStyle name="Total 3 2 7" xfId="874"/>
    <cellStyle name="Total 3 2 7 2" xfId="875"/>
    <cellStyle name="Total 3 2 7 2 2" xfId="876"/>
    <cellStyle name="Total 3 2 7 3" xfId="877"/>
    <cellStyle name="Total 3 2 8" xfId="878"/>
    <cellStyle name="Total 3 2 8 2" xfId="879"/>
    <cellStyle name="Total 3 2 8 2 2" xfId="880"/>
    <cellStyle name="Total 3 2 8 3" xfId="881"/>
    <cellStyle name="Total 3 2 9" xfId="882"/>
    <cellStyle name="Total 3 2 9 2" xfId="883"/>
    <cellStyle name="Total 3 3" xfId="884"/>
    <cellStyle name="Total 3 3 2" xfId="885"/>
    <cellStyle name="Total 3 3 2 2" xfId="886"/>
    <cellStyle name="Total 3 3 3" xfId="887"/>
    <cellStyle name="Total 3 4" xfId="888"/>
    <cellStyle name="Total 3 4 2" xfId="889"/>
    <cellStyle name="Total 3 4 2 2" xfId="890"/>
    <cellStyle name="Total 3 4 3" xfId="891"/>
    <cellStyle name="Total 3 5" xfId="892"/>
    <cellStyle name="Total 3 5 2" xfId="893"/>
    <cellStyle name="Total 3 5 2 2" xfId="894"/>
    <cellStyle name="Total 3 5 3" xfId="895"/>
    <cellStyle name="Total 3 6" xfId="896"/>
    <cellStyle name="Total 3 6 2" xfId="897"/>
    <cellStyle name="Total 3 6 2 2" xfId="898"/>
    <cellStyle name="Total 3 6 3" xfId="899"/>
    <cellStyle name="Total 3 7" xfId="900"/>
    <cellStyle name="Total 3 7 2" xfId="901"/>
    <cellStyle name="Total 3 7 2 2" xfId="902"/>
    <cellStyle name="Total 3 7 3" xfId="903"/>
    <cellStyle name="Total 3 8" xfId="904"/>
    <cellStyle name="Total 3 8 2" xfId="905"/>
    <cellStyle name="Total 3 8 2 2" xfId="906"/>
    <cellStyle name="Total 3 8 3" xfId="907"/>
    <cellStyle name="Total 3 9" xfId="908"/>
    <cellStyle name="Total 3 9 2" xfId="909"/>
    <cellStyle name="Total 3 9 2 2" xfId="910"/>
    <cellStyle name="Total 3 9 3" xfId="911"/>
    <cellStyle name="Total 4" xfId="912"/>
    <cellStyle name="Total 4 10" xfId="913"/>
    <cellStyle name="Total 4 10 2" xfId="914"/>
    <cellStyle name="Total 4 11" xfId="915"/>
    <cellStyle name="Total 4 2" xfId="916"/>
    <cellStyle name="Total 4 2 10" xfId="917"/>
    <cellStyle name="Total 4 2 2" xfId="918"/>
    <cellStyle name="Total 4 2 2 2" xfId="919"/>
    <cellStyle name="Total 4 2 2 2 2" xfId="920"/>
    <cellStyle name="Total 4 2 2 3" xfId="921"/>
    <cellStyle name="Total 4 2 3" xfId="922"/>
    <cellStyle name="Total 4 2 3 2" xfId="923"/>
    <cellStyle name="Total 4 2 3 2 2" xfId="924"/>
    <cellStyle name="Total 4 2 3 3" xfId="925"/>
    <cellStyle name="Total 4 2 4" xfId="926"/>
    <cellStyle name="Total 4 2 4 2" xfId="927"/>
    <cellStyle name="Total 4 2 4 2 2" xfId="928"/>
    <cellStyle name="Total 4 2 4 3" xfId="929"/>
    <cellStyle name="Total 4 2 5" xfId="930"/>
    <cellStyle name="Total 4 2 5 2" xfId="931"/>
    <cellStyle name="Total 4 2 5 2 2" xfId="932"/>
    <cellStyle name="Total 4 2 5 3" xfId="933"/>
    <cellStyle name="Total 4 2 6" xfId="934"/>
    <cellStyle name="Total 4 2 6 2" xfId="935"/>
    <cellStyle name="Total 4 2 6 2 2" xfId="936"/>
    <cellStyle name="Total 4 2 6 3" xfId="937"/>
    <cellStyle name="Total 4 2 7" xfId="938"/>
    <cellStyle name="Total 4 2 7 2" xfId="939"/>
    <cellStyle name="Total 4 2 7 2 2" xfId="940"/>
    <cellStyle name="Total 4 2 7 3" xfId="941"/>
    <cellStyle name="Total 4 2 8" xfId="942"/>
    <cellStyle name="Total 4 2 8 2" xfId="943"/>
    <cellStyle name="Total 4 2 8 2 2" xfId="944"/>
    <cellStyle name="Total 4 2 8 3" xfId="945"/>
    <cellStyle name="Total 4 2 9" xfId="946"/>
    <cellStyle name="Total 4 2 9 2" xfId="947"/>
    <cellStyle name="Total 4 3" xfId="948"/>
    <cellStyle name="Total 4 3 2" xfId="949"/>
    <cellStyle name="Total 4 3 2 2" xfId="950"/>
    <cellStyle name="Total 4 3 3" xfId="951"/>
    <cellStyle name="Total 4 4" xfId="952"/>
    <cellStyle name="Total 4 4 2" xfId="953"/>
    <cellStyle name="Total 4 4 2 2" xfId="954"/>
    <cellStyle name="Total 4 4 3" xfId="955"/>
    <cellStyle name="Total 4 5" xfId="956"/>
    <cellStyle name="Total 4 5 2" xfId="957"/>
    <cellStyle name="Total 4 5 2 2" xfId="958"/>
    <cellStyle name="Total 4 5 3" xfId="959"/>
    <cellStyle name="Total 4 6" xfId="960"/>
    <cellStyle name="Total 4 6 2" xfId="961"/>
    <cellStyle name="Total 4 6 2 2" xfId="962"/>
    <cellStyle name="Total 4 6 3" xfId="963"/>
    <cellStyle name="Total 4 7" xfId="964"/>
    <cellStyle name="Total 4 7 2" xfId="965"/>
    <cellStyle name="Total 4 7 2 2" xfId="966"/>
    <cellStyle name="Total 4 7 3" xfId="967"/>
    <cellStyle name="Total 4 8" xfId="968"/>
    <cellStyle name="Total 4 8 2" xfId="969"/>
    <cellStyle name="Total 4 8 2 2" xfId="970"/>
    <cellStyle name="Total 4 8 3" xfId="971"/>
    <cellStyle name="Total 4 9" xfId="972"/>
    <cellStyle name="Total 4 9 2" xfId="973"/>
    <cellStyle name="Total 4 9 2 2" xfId="974"/>
    <cellStyle name="Total 4 9 3" xfId="975"/>
    <cellStyle name="Warning Text 2" xfId="976"/>
    <cellStyle name="Warning Text 2 2" xfId="977"/>
    <cellStyle name="Warning Text 3" xfId="978"/>
    <cellStyle name="Warning Text 4" xfId="979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139148</xdr:rowOff>
    </xdr:to>
    <xdr:sp macro="" textlink="">
      <xdr:nvSpPr>
        <xdr:cNvPr id="4104" name="AutoShape 8" descr="Image result for dc pcsb">
          <a:extLst>
            <a:ext uri="{FF2B5EF4-FFF2-40B4-BE49-F238E27FC236}">
              <a16:creationId xmlns:a16="http://schemas.microsoft.com/office/drawing/2014/main" id="{00000000-0008-0000-0000-0000081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4800"/>
    <xdr:sp macro="" textlink="">
      <xdr:nvSpPr>
        <xdr:cNvPr id="5" name="AutoShape 8" descr="Image result for dc pcsb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304800"/>
    <xdr:sp macro="" textlink="">
      <xdr:nvSpPr>
        <xdr:cNvPr id="7" name="AutoShape 8" descr="Image result for dc pcsb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9391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undoverde.basecamphq.com/Documents%20and%20Settings/Bob/Local%20Settings/Temporary%20Internet%20Files/Content.IE5/B96OLA4D/Mundo%20Verde%201.8%20-%20sendou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jones.DCPUBLICCHARTER/AppData/Local/Microsoft/Windows/Temporary%20Internet%20Files/Content.IE5/D30380PT/Achievement%20Prep%20-%20FY15%20Financial%20Model%20-%201501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AppData/Local/Temp/Leberkaese/sample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GEC%20FY2019%20Budget%20Export%20from%20PP%205_29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ar ONE"/>
      <sheetName val="Year TWO"/>
      <sheetName val="5 Year"/>
      <sheetName val="CF0"/>
      <sheetName val="CF1"/>
      <sheetName val="Caoital"/>
      <sheetName val="IS2"/>
      <sheetName val="IS4"/>
      <sheetName val="Rev-DC"/>
      <sheetName val="Rev-Fed"/>
      <sheetName val="Rev-Fed2"/>
      <sheetName val="Rev-Oth"/>
      <sheetName val="Exp-Per"/>
      <sheetName val="Exp-Stu"/>
      <sheetName val="Exp-Ofc"/>
      <sheetName val="Exp-Occ"/>
      <sheetName val="Exp-Gen"/>
      <sheetName val="Pop"/>
    </sheetNames>
    <sheetDataSet>
      <sheetData sheetId="0"/>
      <sheetData sheetId="1"/>
      <sheetData sheetId="2"/>
      <sheetData sheetId="3"/>
      <sheetData sheetId="4"/>
      <sheetData sheetId="5"/>
      <sheetData sheetId="6">
        <row r="56">
          <cell r="F56">
            <v>0</v>
          </cell>
        </row>
      </sheetData>
      <sheetData sheetId="7"/>
      <sheetData sheetId="8">
        <row r="8">
          <cell r="C8">
            <v>8700</v>
          </cell>
        </row>
      </sheetData>
      <sheetData sheetId="9"/>
      <sheetData sheetId="10">
        <row r="43">
          <cell r="C43">
            <v>0</v>
          </cell>
        </row>
      </sheetData>
      <sheetData sheetId="11"/>
      <sheetData sheetId="12">
        <row r="8">
          <cell r="C8">
            <v>1.03</v>
          </cell>
        </row>
      </sheetData>
      <sheetData sheetId="13"/>
      <sheetData sheetId="14"/>
      <sheetData sheetId="15">
        <row r="15">
          <cell r="D15">
            <v>18600</v>
          </cell>
        </row>
      </sheetData>
      <sheetData sheetId="16"/>
      <sheetData sheetId="17">
        <row r="55">
          <cell r="C55">
            <v>0</v>
          </cell>
        </row>
        <row r="115">
          <cell r="C115">
            <v>0.8</v>
          </cell>
          <cell r="D115">
            <v>0.8</v>
          </cell>
          <cell r="E115">
            <v>0.8</v>
          </cell>
          <cell r="F115">
            <v>0.8</v>
          </cell>
          <cell r="G115">
            <v>0.8</v>
          </cell>
          <cell r="H115">
            <v>0.8</v>
          </cell>
        </row>
        <row r="126">
          <cell r="C126">
            <v>0.01</v>
          </cell>
          <cell r="D126">
            <v>0.4</v>
          </cell>
        </row>
        <row r="127">
          <cell r="C127">
            <v>0.2</v>
          </cell>
          <cell r="D127">
            <v>0.5</v>
          </cell>
        </row>
        <row r="128">
          <cell r="C128">
            <v>0.35</v>
          </cell>
          <cell r="D128">
            <v>0.6</v>
          </cell>
        </row>
        <row r="129">
          <cell r="C129">
            <v>0.5</v>
          </cell>
          <cell r="D129">
            <v>0.8</v>
          </cell>
        </row>
        <row r="131">
          <cell r="C131">
            <v>0.75</v>
          </cell>
          <cell r="D131">
            <v>0.9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"/>
      <sheetName val="Cash Flow"/>
      <sheetName val="Dashboard"/>
      <sheetName val="III.b. Detailed Staffing Roster"/>
      <sheetName val="Chart Data"/>
      <sheetName val="Powerpoint Charts"/>
      <sheetName val="YTD BS"/>
      <sheetName val="PCSB IS"/>
      <sheetName val="PCSB BS"/>
      <sheetName val="I. Enrollment"/>
      <sheetName val="II.a. Revenue-Statutory Funding"/>
      <sheetName val="II.b. Revenue"/>
      <sheetName val="III. Staffing"/>
      <sheetName val="FY15 Staffing"/>
      <sheetName val="FY15 Staffing - Presentation"/>
      <sheetName val="IV. Facilities"/>
      <sheetName val="Loans"/>
      <sheetName val="V. Other Expenses"/>
      <sheetName val="V.a Actuals"/>
      <sheetName val="VI. Depreciation"/>
      <sheetName val="FY15 Forecast"/>
      <sheetName val="Cash Flow Projection"/>
      <sheetName val="Enrollment"/>
      <sheetName val="5 Year Budget"/>
      <sheetName val="5 Year Budget Detailed"/>
      <sheetName val="Comparables"/>
      <sheetName val="Program Budgets"/>
      <sheetName val="Balance Sheet"/>
      <sheetName val="PCSB GPA"/>
      <sheetName val="Start-up Budget"/>
      <sheetName val="Start-up Cash Flow"/>
      <sheetName val="Two Year Op-Year ONE"/>
      <sheetName val="Two Year Op-Year TWO"/>
      <sheetName val="5 Year Charter Ap Budget"/>
      <sheetName val="Capital Budget"/>
      <sheetName val="Charter App - Cash Flow"/>
      <sheetName val="Source of Funds"/>
      <sheetName val="Budget Charts"/>
      <sheetName val="Master"/>
      <sheetName val="Categories"/>
      <sheetName val="Calendar"/>
      <sheetName val="Bridge-Account to Summary"/>
      <sheetName val="FY15 Budget - APPROVED"/>
      <sheetName val="Cash Flow - BUDGET"/>
      <sheetName val="Jul BS"/>
      <sheetName val="Aug BS"/>
      <sheetName val="Sep BS"/>
      <sheetName val="Oct BS"/>
      <sheetName val="Nov BS"/>
      <sheetName val="Dec 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73">
          <cell r="G173">
            <v>1</v>
          </cell>
          <cell r="H173">
            <v>1.03</v>
          </cell>
          <cell r="I173">
            <v>1.0609</v>
          </cell>
          <cell r="J173">
            <v>1.092727</v>
          </cell>
          <cell r="K173">
            <v>1.1255088100000001</v>
          </cell>
          <cell r="L173">
            <v>1.1592740743000001</v>
          </cell>
          <cell r="M173">
            <v>1.1940522965290001</v>
          </cell>
          <cell r="N173">
            <v>1.2298738654248702</v>
          </cell>
          <cell r="O173">
            <v>1.2667700813876164</v>
          </cell>
          <cell r="P173">
            <v>1.3047731838292449</v>
          </cell>
          <cell r="Q173">
            <v>1.3439163793441222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Inputs"/>
    </sheetNames>
    <sheetDataSet>
      <sheetData sheetId="0" refreshError="1"/>
      <sheetData sheetId="1">
        <row r="28">
          <cell r="D28">
            <v>0.09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ed Budget"/>
      <sheetName val="CY Budget vs PY"/>
      <sheetName val="GEC Budget Mgmt Reporter"/>
    </sheetNames>
    <sheetDataSet>
      <sheetData sheetId="0">
        <row r="127">
          <cell r="O127">
            <v>3149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osa.proctor@dcgoodwill.or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9"/>
  <sheetViews>
    <sheetView showGridLines="0" view="pageBreakPreview" zoomScaleSheetLayoutView="100" workbookViewId="0">
      <selection activeCell="A15" sqref="A15"/>
    </sheetView>
  </sheetViews>
  <sheetFormatPr defaultColWidth="9.1796875" defaultRowHeight="13" x14ac:dyDescent="0.3"/>
  <cols>
    <col min="1" max="1" width="49.7265625" style="70" bestFit="1" customWidth="1"/>
    <col min="2" max="3" width="9.1796875" style="70"/>
    <col min="4" max="4" width="52.453125" style="70" customWidth="1"/>
    <col min="5" max="16384" width="9.1796875" style="70"/>
  </cols>
  <sheetData>
    <row r="1" spans="1:1" x14ac:dyDescent="0.3">
      <c r="A1" s="69" t="s">
        <v>135</v>
      </c>
    </row>
    <row r="2" spans="1:1" x14ac:dyDescent="0.3">
      <c r="A2" s="71" t="s">
        <v>183</v>
      </c>
    </row>
    <row r="4" spans="1:1" x14ac:dyDescent="0.3">
      <c r="A4" s="71" t="s">
        <v>184</v>
      </c>
    </row>
    <row r="5" spans="1:1" ht="14.5" x14ac:dyDescent="0.35">
      <c r="A5" s="109" t="s">
        <v>185</v>
      </c>
    </row>
    <row r="6" spans="1:1" x14ac:dyDescent="0.3">
      <c r="A6" s="71" t="s">
        <v>186</v>
      </c>
    </row>
    <row r="8" spans="1:1" x14ac:dyDescent="0.3">
      <c r="A8" s="71" t="s">
        <v>187</v>
      </c>
    </row>
    <row r="9" spans="1:1" x14ac:dyDescent="0.3">
      <c r="A9" s="71" t="s">
        <v>188</v>
      </c>
    </row>
  </sheetData>
  <hyperlinks>
    <hyperlink ref="A5" r:id="rId1"/>
  </hyperlinks>
  <pageMargins left="0.7" right="0.7" top="0.75" bottom="0.75" header="0.3" footer="0.3"/>
  <pageSetup paperSize="125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F67"/>
  <sheetViews>
    <sheetView showGridLines="0" view="pageBreakPreview" topLeftCell="A10" zoomScaleNormal="115" zoomScaleSheetLayoutView="100" zoomScalePageLayoutView="115" workbookViewId="0">
      <selection activeCell="G21" sqref="G21"/>
    </sheetView>
  </sheetViews>
  <sheetFormatPr defaultColWidth="7.453125" defaultRowHeight="13" x14ac:dyDescent="0.3"/>
  <cols>
    <col min="1" max="1" width="31.453125" style="3" customWidth="1"/>
    <col min="2" max="2" width="26.453125" style="35" customWidth="1"/>
    <col min="3" max="4" width="15.7265625" style="35" customWidth="1"/>
    <col min="5" max="5" width="12" style="3" bestFit="1" customWidth="1"/>
    <col min="6" max="6" width="11.1796875" style="3" bestFit="1" customWidth="1"/>
    <col min="7" max="16384" width="7.453125" style="3"/>
  </cols>
  <sheetData>
    <row r="1" spans="1:4" x14ac:dyDescent="0.3">
      <c r="A1" s="72" t="str">
        <f>'Cover Sheet'!A2</f>
        <v>The Goodwill Excel Center, Public Charter School</v>
      </c>
    </row>
    <row r="2" spans="1:4" x14ac:dyDescent="0.3">
      <c r="A2" s="3" t="str">
        <f>'Cover Sheet'!A8&amp;" Enrollment Data"</f>
        <v>FY2019 Enrollment Data</v>
      </c>
    </row>
    <row r="3" spans="1:4" x14ac:dyDescent="0.3">
      <c r="A3" s="14"/>
      <c r="B3" s="15"/>
      <c r="C3" s="16"/>
      <c r="D3" s="16"/>
    </row>
    <row r="4" spans="1:4" ht="31.5" customHeight="1" x14ac:dyDescent="0.3">
      <c r="A4" s="150" t="s">
        <v>38</v>
      </c>
      <c r="B4" s="149" t="s">
        <v>81</v>
      </c>
      <c r="C4" s="149" t="s">
        <v>122</v>
      </c>
      <c r="D4" s="149" t="s">
        <v>121</v>
      </c>
    </row>
    <row r="5" spans="1:4" ht="16.5" customHeight="1" x14ac:dyDescent="0.3">
      <c r="A5" s="151"/>
      <c r="B5" s="149"/>
      <c r="C5" s="149"/>
      <c r="D5" s="149"/>
    </row>
    <row r="6" spans="1:4" ht="12.75" customHeight="1" x14ac:dyDescent="0.3">
      <c r="A6" s="8" t="s">
        <v>39</v>
      </c>
      <c r="B6" s="36"/>
      <c r="C6" s="37"/>
      <c r="D6" s="37"/>
    </row>
    <row r="7" spans="1:4" ht="12.75" customHeight="1" x14ac:dyDescent="0.3">
      <c r="A7" s="8" t="s">
        <v>40</v>
      </c>
      <c r="B7" s="36"/>
      <c r="C7" s="37"/>
      <c r="D7" s="37"/>
    </row>
    <row r="8" spans="1:4" ht="12.75" customHeight="1" x14ac:dyDescent="0.3">
      <c r="A8" s="8" t="s">
        <v>41</v>
      </c>
      <c r="B8" s="36"/>
      <c r="C8" s="37"/>
      <c r="D8" s="37"/>
    </row>
    <row r="9" spans="1:4" ht="12.75" customHeight="1" x14ac:dyDescent="0.3">
      <c r="A9" s="8" t="s">
        <v>42</v>
      </c>
      <c r="B9" s="36"/>
      <c r="C9" s="37"/>
      <c r="D9" s="37"/>
    </row>
    <row r="10" spans="1:4" ht="12.75" customHeight="1" x14ac:dyDescent="0.3">
      <c r="A10" s="8" t="s">
        <v>43</v>
      </c>
      <c r="B10" s="36"/>
      <c r="C10" s="37"/>
      <c r="D10" s="37"/>
    </row>
    <row r="11" spans="1:4" ht="12.75" customHeight="1" x14ac:dyDescent="0.3">
      <c r="A11" s="8" t="s">
        <v>44</v>
      </c>
      <c r="B11" s="36"/>
      <c r="C11" s="37"/>
      <c r="D11" s="37"/>
    </row>
    <row r="12" spans="1:4" ht="12.75" customHeight="1" x14ac:dyDescent="0.3">
      <c r="A12" s="8" t="s">
        <v>45</v>
      </c>
      <c r="B12" s="36"/>
      <c r="C12" s="37"/>
      <c r="D12" s="37"/>
    </row>
    <row r="13" spans="1:4" ht="12.75" customHeight="1" x14ac:dyDescent="0.3">
      <c r="A13" s="8" t="s">
        <v>46</v>
      </c>
      <c r="B13" s="36"/>
      <c r="C13" s="37"/>
      <c r="D13" s="37"/>
    </row>
    <row r="14" spans="1:4" ht="12.75" customHeight="1" x14ac:dyDescent="0.3">
      <c r="A14" s="9" t="s">
        <v>47</v>
      </c>
      <c r="B14" s="36"/>
      <c r="C14" s="37"/>
      <c r="D14" s="37"/>
    </row>
    <row r="15" spans="1:4" ht="12.75" customHeight="1" x14ac:dyDescent="0.3">
      <c r="A15" s="9" t="s">
        <v>48</v>
      </c>
      <c r="B15" s="36"/>
      <c r="C15" s="37"/>
      <c r="D15" s="37"/>
    </row>
    <row r="16" spans="1:4" ht="12.75" customHeight="1" x14ac:dyDescent="0.3">
      <c r="A16" s="9" t="s">
        <v>49</v>
      </c>
      <c r="B16" s="36"/>
      <c r="C16" s="37"/>
      <c r="D16" s="37"/>
    </row>
    <row r="17" spans="1:4" ht="12.75" customHeight="1" x14ac:dyDescent="0.3">
      <c r="A17" s="8" t="s">
        <v>50</v>
      </c>
      <c r="B17" s="36"/>
      <c r="C17" s="37"/>
      <c r="D17" s="37"/>
    </row>
    <row r="18" spans="1:4" ht="12.75" customHeight="1" x14ac:dyDescent="0.3">
      <c r="A18" s="8" t="s">
        <v>51</v>
      </c>
      <c r="B18" s="36"/>
      <c r="C18" s="37"/>
      <c r="D18" s="37"/>
    </row>
    <row r="19" spans="1:4" ht="12.75" customHeight="1" x14ac:dyDescent="0.3">
      <c r="A19" s="8" t="s">
        <v>52</v>
      </c>
      <c r="B19" s="36"/>
      <c r="C19" s="37"/>
      <c r="D19" s="37"/>
    </row>
    <row r="20" spans="1:4" ht="12.75" customHeight="1" x14ac:dyDescent="0.3">
      <c r="A20" s="8" t="s">
        <v>53</v>
      </c>
      <c r="B20" s="36"/>
      <c r="C20" s="37">
        <v>324</v>
      </c>
      <c r="D20" s="37"/>
    </row>
    <row r="21" spans="1:4" ht="12.75" customHeight="1" x14ac:dyDescent="0.3">
      <c r="A21" s="8" t="s">
        <v>54</v>
      </c>
      <c r="B21" s="36"/>
      <c r="C21" s="37"/>
      <c r="D21" s="37"/>
    </row>
    <row r="22" spans="1:4" ht="12.75" customHeight="1" x14ac:dyDescent="0.3">
      <c r="A22" s="8" t="s">
        <v>55</v>
      </c>
      <c r="B22" s="36"/>
      <c r="C22" s="37"/>
      <c r="D22" s="37"/>
    </row>
    <row r="23" spans="1:4" ht="13.5" customHeight="1" x14ac:dyDescent="0.3">
      <c r="A23" s="9" t="s">
        <v>56</v>
      </c>
      <c r="B23" s="36"/>
      <c r="C23" s="37"/>
      <c r="D23" s="37"/>
    </row>
    <row r="24" spans="1:4" x14ac:dyDescent="0.3">
      <c r="A24" s="17" t="s">
        <v>57</v>
      </c>
      <c r="B24" s="13">
        <f>SUM(B6:B23)</f>
        <v>0</v>
      </c>
      <c r="C24" s="13">
        <f>SUM(C6:C23)</f>
        <v>324</v>
      </c>
      <c r="D24" s="13">
        <f>SUM(D6:D23)</f>
        <v>0</v>
      </c>
    </row>
    <row r="25" spans="1:4" x14ac:dyDescent="0.3">
      <c r="A25" s="18"/>
      <c r="B25" s="19"/>
      <c r="C25" s="11"/>
      <c r="D25" s="11"/>
    </row>
    <row r="26" spans="1:4" ht="26" x14ac:dyDescent="0.3">
      <c r="A26" s="17" t="s">
        <v>58</v>
      </c>
      <c r="B26" s="20" t="str">
        <f>B4</f>
        <v>Previous Year's Enrollment</v>
      </c>
      <c r="C26" s="20" t="str">
        <f>C4</f>
        <v>Budgeted Enrollment</v>
      </c>
      <c r="D26" s="20" t="str">
        <f>D4</f>
        <v>Audited Enrollment</v>
      </c>
    </row>
    <row r="27" spans="1:4" ht="20.25" customHeight="1" x14ac:dyDescent="0.3">
      <c r="A27" s="8" t="s">
        <v>59</v>
      </c>
      <c r="B27" s="36"/>
      <c r="C27" s="37">
        <v>5</v>
      </c>
      <c r="D27" s="37"/>
    </row>
    <row r="28" spans="1:4" ht="12.75" customHeight="1" x14ac:dyDescent="0.3">
      <c r="A28" s="8" t="s">
        <v>60</v>
      </c>
      <c r="B28" s="36"/>
      <c r="C28" s="37">
        <v>13</v>
      </c>
      <c r="D28" s="37"/>
    </row>
    <row r="29" spans="1:4" ht="12.75" customHeight="1" x14ac:dyDescent="0.3">
      <c r="A29" s="8" t="s">
        <v>61</v>
      </c>
      <c r="B29" s="36"/>
      <c r="C29" s="37">
        <v>5</v>
      </c>
      <c r="D29" s="37"/>
    </row>
    <row r="30" spans="1:4" ht="12.75" customHeight="1" x14ac:dyDescent="0.3">
      <c r="A30" s="8" t="s">
        <v>62</v>
      </c>
      <c r="B30" s="36"/>
      <c r="C30" s="37"/>
      <c r="D30" s="37"/>
    </row>
    <row r="31" spans="1:4" ht="13.5" customHeight="1" x14ac:dyDescent="0.3">
      <c r="A31" s="17" t="s">
        <v>63</v>
      </c>
      <c r="B31" s="13">
        <f>SUM(B27:B30)</f>
        <v>0</v>
      </c>
      <c r="C31" s="13">
        <f>SUM(C27:C30)</f>
        <v>23</v>
      </c>
      <c r="D31" s="13">
        <f>SUM(D27:D30)</f>
        <v>0</v>
      </c>
    </row>
    <row r="32" spans="1:4" ht="13.5" customHeight="1" x14ac:dyDescent="0.3">
      <c r="A32" s="21"/>
      <c r="B32" s="22"/>
      <c r="C32" s="11"/>
      <c r="D32" s="11"/>
    </row>
    <row r="33" spans="1:6" ht="13.5" x14ac:dyDescent="0.35">
      <c r="A33" s="23"/>
      <c r="B33" s="22"/>
      <c r="C33" s="11"/>
      <c r="D33" s="11"/>
    </row>
    <row r="34" spans="1:6" ht="32.25" customHeight="1" x14ac:dyDescent="0.3">
      <c r="A34" s="12" t="s">
        <v>64</v>
      </c>
      <c r="B34" s="20" t="str">
        <f>B26</f>
        <v>Previous Year's Enrollment</v>
      </c>
      <c r="C34" s="20" t="str">
        <f>C26</f>
        <v>Budgeted Enrollment</v>
      </c>
      <c r="D34" s="20" t="str">
        <f>D26</f>
        <v>Audited Enrollment</v>
      </c>
    </row>
    <row r="35" spans="1:6" ht="21.75" customHeight="1" x14ac:dyDescent="0.3">
      <c r="A35" s="12" t="s">
        <v>65</v>
      </c>
      <c r="B35" s="38"/>
      <c r="C35" s="39"/>
      <c r="D35" s="39"/>
    </row>
    <row r="36" spans="1:6" x14ac:dyDescent="0.3">
      <c r="A36" s="21"/>
      <c r="B36" s="22"/>
      <c r="C36" s="11"/>
      <c r="D36" s="11"/>
    </row>
    <row r="37" spans="1:6" ht="12.75" customHeight="1" x14ac:dyDescent="0.3">
      <c r="A37" s="12" t="s">
        <v>66</v>
      </c>
      <c r="B37" s="20" t="str">
        <f>B34</f>
        <v>Previous Year's Enrollment</v>
      </c>
      <c r="C37" s="20" t="str">
        <f>C34</f>
        <v>Budgeted Enrollment</v>
      </c>
      <c r="D37" s="20" t="str">
        <f>D34</f>
        <v>Audited Enrollment</v>
      </c>
    </row>
    <row r="38" spans="1:6" ht="12.75" customHeight="1" x14ac:dyDescent="0.3">
      <c r="A38" s="7" t="s">
        <v>67</v>
      </c>
      <c r="B38" s="40"/>
      <c r="C38" s="37"/>
      <c r="D38" s="37"/>
    </row>
    <row r="39" spans="1:6" ht="12.75" customHeight="1" x14ac:dyDescent="0.3">
      <c r="A39" s="7" t="s">
        <v>68</v>
      </c>
      <c r="B39" s="40"/>
      <c r="C39" s="37"/>
      <c r="D39" s="37"/>
    </row>
    <row r="40" spans="1:6" ht="12.75" customHeight="1" x14ac:dyDescent="0.3">
      <c r="A40" s="7" t="s">
        <v>69</v>
      </c>
      <c r="B40" s="40"/>
      <c r="C40" s="37"/>
      <c r="D40" s="37"/>
      <c r="F40" s="4"/>
    </row>
    <row r="41" spans="1:6" ht="12.75" customHeight="1" x14ac:dyDescent="0.3">
      <c r="A41" s="7" t="s">
        <v>70</v>
      </c>
      <c r="B41" s="40"/>
      <c r="C41" s="37"/>
      <c r="D41" s="37"/>
      <c r="F41" s="4"/>
    </row>
    <row r="42" spans="1:6" ht="13.5" customHeight="1" x14ac:dyDescent="0.3">
      <c r="A42" s="24" t="s">
        <v>71</v>
      </c>
      <c r="B42" s="13">
        <f>SUM(B38:B41)</f>
        <v>0</v>
      </c>
      <c r="C42" s="13">
        <f>SUM(C38:C41)</f>
        <v>0</v>
      </c>
      <c r="D42" s="13">
        <f>SUM(D38:D41)</f>
        <v>0</v>
      </c>
      <c r="F42" s="4"/>
    </row>
    <row r="43" spans="1:6" ht="13.5" customHeight="1" x14ac:dyDescent="0.3">
      <c r="A43" s="18"/>
      <c r="B43" s="22"/>
      <c r="C43" s="25"/>
      <c r="D43" s="25"/>
      <c r="F43" s="4"/>
    </row>
    <row r="44" spans="1:6" ht="26" x14ac:dyDescent="0.3">
      <c r="A44" s="26" t="s">
        <v>72</v>
      </c>
      <c r="B44" s="20" t="str">
        <f>B34</f>
        <v>Previous Year's Enrollment</v>
      </c>
      <c r="C44" s="20" t="str">
        <f>C34</f>
        <v>Budgeted Enrollment</v>
      </c>
      <c r="D44" s="20" t="str">
        <f>D34</f>
        <v>Audited Enrollment</v>
      </c>
      <c r="F44" s="4"/>
    </row>
    <row r="45" spans="1:6" ht="13.5" customHeight="1" x14ac:dyDescent="0.3">
      <c r="A45" s="12" t="s">
        <v>73</v>
      </c>
      <c r="B45" s="41"/>
      <c r="C45" s="39"/>
      <c r="D45" s="39"/>
      <c r="F45" s="4"/>
    </row>
    <row r="46" spans="1:6" ht="13.5" customHeight="1" x14ac:dyDescent="0.3">
      <c r="A46" s="21"/>
      <c r="B46" s="22"/>
      <c r="C46" s="27"/>
      <c r="D46" s="27"/>
      <c r="F46" s="4"/>
    </row>
    <row r="47" spans="1:6" ht="12.75" customHeight="1" x14ac:dyDescent="0.3">
      <c r="A47" s="7" t="s">
        <v>74</v>
      </c>
      <c r="B47" s="20" t="str">
        <f>B44</f>
        <v>Previous Year's Enrollment</v>
      </c>
      <c r="C47" s="20" t="str">
        <f>C44</f>
        <v>Budgeted Enrollment</v>
      </c>
      <c r="D47" s="20" t="str">
        <f>D44</f>
        <v>Audited Enrollment</v>
      </c>
      <c r="F47" s="4"/>
    </row>
    <row r="48" spans="1:6" ht="13.5" customHeight="1" x14ac:dyDescent="0.3">
      <c r="A48" s="12" t="s">
        <v>74</v>
      </c>
      <c r="B48" s="38"/>
      <c r="C48" s="39"/>
      <c r="D48" s="39"/>
      <c r="F48" s="4"/>
    </row>
    <row r="49" spans="1:6" x14ac:dyDescent="0.3">
      <c r="A49" s="21"/>
      <c r="B49" s="22"/>
      <c r="C49" s="27"/>
      <c r="D49" s="27"/>
      <c r="F49" s="4"/>
    </row>
    <row r="50" spans="1:6" ht="12.75" customHeight="1" x14ac:dyDescent="0.3">
      <c r="A50" s="12" t="s">
        <v>119</v>
      </c>
      <c r="B50" s="20" t="str">
        <f>B47</f>
        <v>Previous Year's Enrollment</v>
      </c>
      <c r="C50" s="20" t="str">
        <f>C47</f>
        <v>Budgeted Enrollment</v>
      </c>
      <c r="D50" s="20" t="str">
        <f>D47</f>
        <v>Audited Enrollment</v>
      </c>
      <c r="F50" s="4"/>
    </row>
    <row r="51" spans="1:6" ht="13.5" customHeight="1" x14ac:dyDescent="0.3">
      <c r="A51" s="12" t="s">
        <v>120</v>
      </c>
      <c r="B51" s="38"/>
      <c r="C51" s="39">
        <v>324</v>
      </c>
      <c r="D51" s="39"/>
      <c r="F51" s="4"/>
    </row>
    <row r="52" spans="1:6" x14ac:dyDescent="0.3">
      <c r="A52" s="28"/>
      <c r="B52" s="10"/>
      <c r="C52" s="29"/>
      <c r="D52" s="29"/>
      <c r="F52" s="4"/>
    </row>
    <row r="53" spans="1:6" ht="26" x14ac:dyDescent="0.3">
      <c r="A53" s="12" t="s">
        <v>75</v>
      </c>
      <c r="B53" s="20" t="str">
        <f>B44</f>
        <v>Previous Year's Enrollment</v>
      </c>
      <c r="C53" s="20" t="str">
        <f>C44</f>
        <v>Budgeted Enrollment</v>
      </c>
      <c r="D53" s="20" t="str">
        <f>D44</f>
        <v>Audited Enrollment</v>
      </c>
      <c r="F53" s="4"/>
    </row>
    <row r="54" spans="1:6" ht="12.75" customHeight="1" x14ac:dyDescent="0.3">
      <c r="A54" s="7" t="s">
        <v>76</v>
      </c>
      <c r="B54" s="42"/>
      <c r="C54" s="37"/>
      <c r="D54" s="37"/>
      <c r="F54" s="4"/>
    </row>
    <row r="55" spans="1:6" ht="12.75" customHeight="1" x14ac:dyDescent="0.3">
      <c r="A55" s="7" t="s">
        <v>77</v>
      </c>
      <c r="B55" s="42"/>
      <c r="C55" s="37"/>
      <c r="D55" s="37"/>
      <c r="F55" s="4"/>
    </row>
    <row r="56" spans="1:6" ht="12.75" customHeight="1" x14ac:dyDescent="0.3">
      <c r="A56" s="7" t="s">
        <v>78</v>
      </c>
      <c r="B56" s="42"/>
      <c r="C56" s="37"/>
      <c r="D56" s="37"/>
      <c r="F56" s="4"/>
    </row>
    <row r="57" spans="1:6" ht="12.75" customHeight="1" x14ac:dyDescent="0.3">
      <c r="A57" s="7" t="s">
        <v>79</v>
      </c>
      <c r="B57" s="42"/>
      <c r="C57" s="37"/>
      <c r="D57" s="37"/>
      <c r="F57" s="4"/>
    </row>
    <row r="58" spans="1:6" ht="14.25" customHeight="1" x14ac:dyDescent="0.35">
      <c r="A58" s="30" t="s">
        <v>80</v>
      </c>
      <c r="B58" s="13">
        <f>SUM(B54:B57)</f>
        <v>0</v>
      </c>
      <c r="C58" s="13">
        <f>SUM(C54:C57)</f>
        <v>0</v>
      </c>
      <c r="D58" s="13">
        <f>SUM(D54:D57)</f>
        <v>0</v>
      </c>
      <c r="F58" s="4"/>
    </row>
    <row r="59" spans="1:6" x14ac:dyDescent="0.3">
      <c r="A59" s="5"/>
      <c r="B59" s="10"/>
      <c r="C59" s="11"/>
      <c r="D59" s="11"/>
      <c r="F59" s="4"/>
    </row>
    <row r="60" spans="1:6" x14ac:dyDescent="0.3">
      <c r="A60" s="31"/>
      <c r="B60" s="32"/>
      <c r="C60" s="32"/>
      <c r="D60" s="32"/>
      <c r="F60" s="4"/>
    </row>
    <row r="61" spans="1:6" x14ac:dyDescent="0.3">
      <c r="A61" s="33"/>
      <c r="B61" s="34"/>
      <c r="C61" s="34"/>
      <c r="D61" s="34"/>
      <c r="E61" s="4"/>
      <c r="F61" s="6"/>
    </row>
    <row r="62" spans="1:6" x14ac:dyDescent="0.3">
      <c r="F62" s="4"/>
    </row>
    <row r="63" spans="1:6" x14ac:dyDescent="0.3">
      <c r="F63" s="4"/>
    </row>
    <row r="64" spans="1:6" x14ac:dyDescent="0.3">
      <c r="F64" s="4"/>
    </row>
    <row r="65" spans="6:6" x14ac:dyDescent="0.3">
      <c r="F65" s="4"/>
    </row>
    <row r="66" spans="6:6" x14ac:dyDescent="0.3">
      <c r="F66" s="4"/>
    </row>
    <row r="67" spans="6:6" x14ac:dyDescent="0.3">
      <c r="F67" s="4"/>
    </row>
  </sheetData>
  <mergeCells count="4">
    <mergeCell ref="C4:C5"/>
    <mergeCell ref="B4:B5"/>
    <mergeCell ref="A4:A5"/>
    <mergeCell ref="D4:D5"/>
  </mergeCells>
  <pageMargins left="1.25" right="0.25" top="0.55000000000000004" bottom="0.43" header="0.25" footer="0.26"/>
  <pageSetup scale="85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AA70"/>
  <sheetViews>
    <sheetView showGridLines="0" tabSelected="1" view="pageBreakPreview" topLeftCell="M1" zoomScaleSheetLayoutView="100" workbookViewId="0">
      <selection activeCell="B27" sqref="B27:B28"/>
    </sheetView>
  </sheetViews>
  <sheetFormatPr defaultColWidth="9.1796875" defaultRowHeight="12.75" customHeight="1" x14ac:dyDescent="0.3"/>
  <cols>
    <col min="1" max="1" width="1.81640625" style="43" customWidth="1"/>
    <col min="2" max="2" width="45.81640625" style="43" bestFit="1" customWidth="1"/>
    <col min="3" max="3" width="2.81640625" style="43" customWidth="1"/>
    <col min="4" max="4" width="12.54296875" style="43" customWidth="1"/>
    <col min="5" max="5" width="2.7265625" style="2" customWidth="1"/>
    <col min="6" max="6" width="10.7265625" style="44" customWidth="1"/>
    <col min="7" max="7" width="2.7265625" style="2" customWidth="1"/>
    <col min="8" max="10" width="10.7265625" style="43" customWidth="1"/>
    <col min="11" max="11" width="11.6328125" style="43" bestFit="1" customWidth="1"/>
    <col min="12" max="13" width="10.7265625" style="43" customWidth="1"/>
    <col min="14" max="14" width="11.1796875" style="43" bestFit="1" customWidth="1"/>
    <col min="15" max="15" width="11.6328125" style="43" bestFit="1" customWidth="1"/>
    <col min="16" max="18" width="10.7265625" style="43" customWidth="1"/>
    <col min="19" max="19" width="12.54296875" style="43" bestFit="1" customWidth="1"/>
    <col min="20" max="21" width="10.7265625" style="43" customWidth="1"/>
    <col min="22" max="22" width="10.26953125" style="43" bestFit="1" customWidth="1"/>
    <col min="23" max="23" width="11.6328125" style="43" bestFit="1" customWidth="1"/>
    <col min="24" max="24" width="2.7265625" style="43" customWidth="1"/>
    <col min="25" max="25" width="14.81640625" style="43" customWidth="1"/>
    <col min="26" max="16384" width="9.1796875" style="43"/>
  </cols>
  <sheetData>
    <row r="1" spans="1:26" ht="12.75" customHeight="1" x14ac:dyDescent="0.3">
      <c r="A1" s="61" t="str">
        <f>'Cover Sheet'!A2</f>
        <v>The Goodwill Excel Center, Public Charter School</v>
      </c>
      <c r="B1" s="61"/>
    </row>
    <row r="2" spans="1:26" ht="12.75" customHeight="1" x14ac:dyDescent="0.3">
      <c r="A2" s="43" t="str">
        <f>'Cover Sheet'!A8&amp;" Annual Budget"</f>
        <v>FY2019 Annual Budget</v>
      </c>
    </row>
    <row r="3" spans="1:26" ht="13" x14ac:dyDescent="0.3">
      <c r="A3" s="45"/>
      <c r="B3" s="46"/>
      <c r="C3" s="45"/>
      <c r="D3" s="46"/>
      <c r="F3" s="2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5"/>
    </row>
    <row r="4" spans="1:26" ht="13" x14ac:dyDescent="0.3">
      <c r="A4" s="2"/>
      <c r="B4" s="2"/>
      <c r="C4" s="45"/>
      <c r="D4" s="48" t="s">
        <v>148</v>
      </c>
      <c r="E4" s="49"/>
      <c r="F4" s="49"/>
      <c r="G4" s="49"/>
      <c r="H4" s="48" t="s">
        <v>136</v>
      </c>
      <c r="I4" s="48" t="s">
        <v>137</v>
      </c>
      <c r="J4" s="48" t="s">
        <v>138</v>
      </c>
      <c r="K4" s="48" t="s">
        <v>82</v>
      </c>
      <c r="L4" s="48" t="s">
        <v>139</v>
      </c>
      <c r="M4" s="48" t="s">
        <v>140</v>
      </c>
      <c r="N4" s="48" t="s">
        <v>141</v>
      </c>
      <c r="O4" s="48" t="s">
        <v>83</v>
      </c>
      <c r="P4" s="48" t="s">
        <v>142</v>
      </c>
      <c r="Q4" s="48" t="s">
        <v>143</v>
      </c>
      <c r="R4" s="48" t="s">
        <v>144</v>
      </c>
      <c r="S4" s="48" t="s">
        <v>84</v>
      </c>
      <c r="T4" s="48" t="s">
        <v>145</v>
      </c>
      <c r="U4" s="48" t="s">
        <v>146</v>
      </c>
      <c r="V4" s="48" t="s">
        <v>147</v>
      </c>
      <c r="W4" s="48" t="s">
        <v>85</v>
      </c>
      <c r="X4" s="45"/>
      <c r="Y4" s="48" t="s">
        <v>149</v>
      </c>
    </row>
    <row r="5" spans="1:26" ht="13" x14ac:dyDescent="0.3">
      <c r="B5" s="2"/>
      <c r="C5" s="45"/>
      <c r="D5" s="50" t="s">
        <v>2</v>
      </c>
      <c r="E5" s="51"/>
      <c r="F5" s="51"/>
      <c r="G5" s="51"/>
      <c r="H5" s="50" t="str">
        <f>D5</f>
        <v>Budget</v>
      </c>
      <c r="I5" s="50" t="str">
        <f>H5</f>
        <v>Budget</v>
      </c>
      <c r="J5" s="50" t="str">
        <f t="shared" ref="J5:W5" si="0">I5</f>
        <v>Budget</v>
      </c>
      <c r="K5" s="50" t="str">
        <f t="shared" si="0"/>
        <v>Budget</v>
      </c>
      <c r="L5" s="50" t="str">
        <f t="shared" si="0"/>
        <v>Budget</v>
      </c>
      <c r="M5" s="50" t="str">
        <f t="shared" si="0"/>
        <v>Budget</v>
      </c>
      <c r="N5" s="50" t="str">
        <f t="shared" si="0"/>
        <v>Budget</v>
      </c>
      <c r="O5" s="50" t="str">
        <f t="shared" si="0"/>
        <v>Budget</v>
      </c>
      <c r="P5" s="50" t="str">
        <f t="shared" si="0"/>
        <v>Budget</v>
      </c>
      <c r="Q5" s="50" t="str">
        <f t="shared" si="0"/>
        <v>Budget</v>
      </c>
      <c r="R5" s="50" t="str">
        <f t="shared" si="0"/>
        <v>Budget</v>
      </c>
      <c r="S5" s="50" t="str">
        <f t="shared" si="0"/>
        <v>Budget</v>
      </c>
      <c r="T5" s="50" t="str">
        <f t="shared" si="0"/>
        <v>Budget</v>
      </c>
      <c r="U5" s="50" t="str">
        <f t="shared" si="0"/>
        <v>Budget</v>
      </c>
      <c r="V5" s="50" t="str">
        <f t="shared" si="0"/>
        <v>Budget</v>
      </c>
      <c r="W5" s="50" t="str">
        <f t="shared" si="0"/>
        <v>Budget</v>
      </c>
      <c r="X5" s="45"/>
      <c r="Y5" s="50" t="s">
        <v>112</v>
      </c>
    </row>
    <row r="6" spans="1:26" ht="13" x14ac:dyDescent="0.3">
      <c r="A6" s="52" t="s">
        <v>4</v>
      </c>
      <c r="B6" s="2"/>
      <c r="C6" s="45"/>
      <c r="X6" s="45"/>
    </row>
    <row r="7" spans="1:26" ht="13" x14ac:dyDescent="0.3">
      <c r="A7" s="46"/>
      <c r="B7" s="46" t="s">
        <v>152</v>
      </c>
      <c r="C7" s="45"/>
      <c r="D7" s="123">
        <v>4196227</v>
      </c>
      <c r="E7" s="54"/>
      <c r="F7" s="54"/>
      <c r="G7" s="54"/>
      <c r="H7" s="127">
        <v>351076.12</v>
      </c>
      <c r="I7" s="127">
        <v>351076.12</v>
      </c>
      <c r="J7" s="127">
        <v>351076.12</v>
      </c>
      <c r="K7" s="128">
        <f>SUM(H7:J7)</f>
        <v>1053228.3599999999</v>
      </c>
      <c r="L7" s="127">
        <v>351076.12</v>
      </c>
      <c r="M7" s="127">
        <v>351076.12</v>
      </c>
      <c r="N7" s="127">
        <v>351076.12</v>
      </c>
      <c r="O7" s="128">
        <f>SUM(L7:N7)</f>
        <v>1053228.3599999999</v>
      </c>
      <c r="P7" s="127">
        <v>351076.12</v>
      </c>
      <c r="Q7" s="127">
        <v>351076.12</v>
      </c>
      <c r="R7" s="127">
        <v>351076.12</v>
      </c>
      <c r="S7" s="128">
        <f>SUM(P7:R7)</f>
        <v>1053228.3599999999</v>
      </c>
      <c r="T7" s="127">
        <v>351076.12</v>
      </c>
      <c r="U7" s="127">
        <v>351076.12</v>
      </c>
      <c r="V7" s="127">
        <v>351076.12</v>
      </c>
      <c r="W7" s="128">
        <f>SUM(T7:V7)</f>
        <v>1053228.3599999999</v>
      </c>
      <c r="X7" s="129"/>
      <c r="Y7" s="130">
        <f>SUM(K7,O7,S7,W7)</f>
        <v>4212913.4399999995</v>
      </c>
      <c r="Z7" s="47"/>
    </row>
    <row r="8" spans="1:26" ht="13" x14ac:dyDescent="0.3">
      <c r="A8" s="46"/>
      <c r="B8" s="46" t="s">
        <v>153</v>
      </c>
      <c r="C8" s="45"/>
      <c r="D8" s="114">
        <f>333962+753257</f>
        <v>1087219</v>
      </c>
      <c r="E8" s="54"/>
      <c r="F8" s="54"/>
      <c r="G8" s="54"/>
      <c r="H8" s="127">
        <v>93773.06</v>
      </c>
      <c r="I8" s="127">
        <v>93773.06</v>
      </c>
      <c r="J8" s="127">
        <v>93773.06</v>
      </c>
      <c r="K8" s="128">
        <f t="shared" ref="K8:K15" si="1">SUM(H8:J8)</f>
        <v>281319.18</v>
      </c>
      <c r="L8" s="127">
        <v>93773.06</v>
      </c>
      <c r="M8" s="127">
        <v>93773.06</v>
      </c>
      <c r="N8" s="127">
        <v>93773.06</v>
      </c>
      <c r="O8" s="128">
        <f t="shared" ref="O8:O15" si="2">SUM(L8:N8)</f>
        <v>281319.18</v>
      </c>
      <c r="P8" s="127">
        <v>93773.06</v>
      </c>
      <c r="Q8" s="127">
        <v>93773.06</v>
      </c>
      <c r="R8" s="127">
        <v>93773.06</v>
      </c>
      <c r="S8" s="128">
        <f t="shared" ref="S8:S15" si="3">SUM(P8:R8)</f>
        <v>281319.18</v>
      </c>
      <c r="T8" s="127">
        <v>93773.06</v>
      </c>
      <c r="U8" s="127">
        <v>93773.06</v>
      </c>
      <c r="V8" s="127">
        <v>93773.06</v>
      </c>
      <c r="W8" s="128">
        <f t="shared" ref="W8:W15" si="4">SUM(T8:V8)</f>
        <v>281319.18</v>
      </c>
      <c r="X8" s="129"/>
      <c r="Y8" s="130">
        <f t="shared" ref="Y8:Y15" si="5">SUM(K8,O8,S8,W8)</f>
        <v>1125276.72</v>
      </c>
      <c r="Z8" s="47"/>
    </row>
    <row r="9" spans="1:26" ht="13" x14ac:dyDescent="0.3">
      <c r="A9" s="46"/>
      <c r="B9" s="46" t="s">
        <v>5</v>
      </c>
      <c r="C9" s="45"/>
      <c r="D9" s="114">
        <v>1117455</v>
      </c>
      <c r="E9" s="54"/>
      <c r="F9" s="54"/>
      <c r="G9" s="54"/>
      <c r="H9" s="127">
        <v>88100.14</v>
      </c>
      <c r="I9" s="127">
        <v>88100.14</v>
      </c>
      <c r="J9" s="127">
        <v>88100.14</v>
      </c>
      <c r="K9" s="128">
        <f t="shared" si="1"/>
        <v>264300.42</v>
      </c>
      <c r="L9" s="127">
        <v>88100.14</v>
      </c>
      <c r="M9" s="127">
        <v>88100.14</v>
      </c>
      <c r="N9" s="127">
        <v>88100.14</v>
      </c>
      <c r="O9" s="128">
        <f t="shared" si="2"/>
        <v>264300.42</v>
      </c>
      <c r="P9" s="127">
        <v>88100.14</v>
      </c>
      <c r="Q9" s="127">
        <v>88100.14</v>
      </c>
      <c r="R9" s="127">
        <v>88100.14</v>
      </c>
      <c r="S9" s="128">
        <f t="shared" si="3"/>
        <v>264300.42</v>
      </c>
      <c r="T9" s="127">
        <v>88100.14</v>
      </c>
      <c r="U9" s="127">
        <v>88100.14</v>
      </c>
      <c r="V9" s="127">
        <v>88100.14</v>
      </c>
      <c r="W9" s="128">
        <f t="shared" si="4"/>
        <v>264300.42</v>
      </c>
      <c r="X9" s="129"/>
      <c r="Y9" s="130">
        <f t="shared" si="5"/>
        <v>1057201.68</v>
      </c>
      <c r="Z9" s="47"/>
    </row>
    <row r="10" spans="1:26" ht="13" x14ac:dyDescent="0.3">
      <c r="A10" s="46"/>
      <c r="B10" s="46" t="s">
        <v>166</v>
      </c>
      <c r="C10" s="45"/>
      <c r="D10" s="114"/>
      <c r="E10" s="54"/>
      <c r="F10" s="54"/>
      <c r="G10" s="54"/>
      <c r="H10" s="127"/>
      <c r="I10" s="127"/>
      <c r="J10" s="127"/>
      <c r="K10" s="128">
        <f t="shared" si="1"/>
        <v>0</v>
      </c>
      <c r="L10" s="127"/>
      <c r="M10" s="127"/>
      <c r="N10" s="127"/>
      <c r="O10" s="128">
        <f t="shared" si="2"/>
        <v>0</v>
      </c>
      <c r="P10" s="127"/>
      <c r="Q10" s="127"/>
      <c r="R10" s="127"/>
      <c r="S10" s="128">
        <f t="shared" si="3"/>
        <v>0</v>
      </c>
      <c r="T10" s="127"/>
      <c r="U10" s="127"/>
      <c r="V10" s="127"/>
      <c r="W10" s="128">
        <f t="shared" si="4"/>
        <v>0</v>
      </c>
      <c r="X10" s="129"/>
      <c r="Y10" s="130">
        <f t="shared" si="5"/>
        <v>0</v>
      </c>
      <c r="Z10" s="47"/>
    </row>
    <row r="11" spans="1:26" ht="13" x14ac:dyDescent="0.3">
      <c r="A11" s="46"/>
      <c r="B11" s="46" t="s">
        <v>6</v>
      </c>
      <c r="C11" s="45"/>
      <c r="D11" s="114"/>
      <c r="E11" s="54"/>
      <c r="F11" s="54"/>
      <c r="G11" s="54"/>
      <c r="H11" s="127"/>
      <c r="I11" s="127"/>
      <c r="J11" s="127"/>
      <c r="K11" s="128">
        <f t="shared" si="1"/>
        <v>0</v>
      </c>
      <c r="L11" s="127"/>
      <c r="M11" s="127"/>
      <c r="N11" s="127"/>
      <c r="O11" s="128">
        <f t="shared" si="2"/>
        <v>0</v>
      </c>
      <c r="P11" s="127"/>
      <c r="Q11" s="127"/>
      <c r="R11" s="127"/>
      <c r="S11" s="128">
        <f t="shared" si="3"/>
        <v>0</v>
      </c>
      <c r="T11" s="127"/>
      <c r="U11" s="127"/>
      <c r="V11" s="127"/>
      <c r="W11" s="128">
        <f t="shared" si="4"/>
        <v>0</v>
      </c>
      <c r="X11" s="129"/>
      <c r="Y11" s="130">
        <f t="shared" si="5"/>
        <v>0</v>
      </c>
      <c r="Z11" s="47"/>
    </row>
    <row r="12" spans="1:26" ht="13" x14ac:dyDescent="0.3">
      <c r="A12" s="46"/>
      <c r="B12" s="46" t="s">
        <v>7</v>
      </c>
      <c r="C12" s="45"/>
      <c r="D12" s="114"/>
      <c r="E12" s="54"/>
      <c r="F12" s="54"/>
      <c r="G12" s="54"/>
      <c r="H12" s="127"/>
      <c r="I12" s="127"/>
      <c r="J12" s="127"/>
      <c r="K12" s="128">
        <f t="shared" si="1"/>
        <v>0</v>
      </c>
      <c r="L12" s="127"/>
      <c r="M12" s="127"/>
      <c r="N12" s="127"/>
      <c r="O12" s="128">
        <f t="shared" si="2"/>
        <v>0</v>
      </c>
      <c r="P12" s="127"/>
      <c r="Q12" s="127"/>
      <c r="R12" s="127"/>
      <c r="S12" s="128">
        <f t="shared" si="3"/>
        <v>0</v>
      </c>
      <c r="T12" s="127"/>
      <c r="U12" s="127"/>
      <c r="V12" s="127"/>
      <c r="W12" s="128">
        <f t="shared" si="4"/>
        <v>0</v>
      </c>
      <c r="X12" s="129"/>
      <c r="Y12" s="130">
        <f t="shared" si="5"/>
        <v>0</v>
      </c>
      <c r="Z12" s="47"/>
    </row>
    <row r="13" spans="1:26" ht="13" x14ac:dyDescent="0.3">
      <c r="A13" s="46"/>
      <c r="B13" s="46" t="s">
        <v>8</v>
      </c>
      <c r="C13" s="45"/>
      <c r="D13" s="114"/>
      <c r="E13" s="54"/>
      <c r="F13" s="54"/>
      <c r="G13" s="54"/>
      <c r="H13" s="127"/>
      <c r="I13" s="127"/>
      <c r="J13" s="127"/>
      <c r="K13" s="128">
        <f t="shared" si="1"/>
        <v>0</v>
      </c>
      <c r="L13" s="127"/>
      <c r="M13" s="127"/>
      <c r="N13" s="127"/>
      <c r="O13" s="128">
        <f t="shared" si="2"/>
        <v>0</v>
      </c>
      <c r="P13" s="127"/>
      <c r="Q13" s="127"/>
      <c r="R13" s="127"/>
      <c r="S13" s="128">
        <f t="shared" si="3"/>
        <v>0</v>
      </c>
      <c r="T13" s="127"/>
      <c r="U13" s="127"/>
      <c r="V13" s="127"/>
      <c r="W13" s="128">
        <f t="shared" si="4"/>
        <v>0</v>
      </c>
      <c r="X13" s="129"/>
      <c r="Y13" s="130">
        <f t="shared" si="5"/>
        <v>0</v>
      </c>
      <c r="Z13" s="47"/>
    </row>
    <row r="14" spans="1:26" ht="13" x14ac:dyDescent="0.3">
      <c r="A14" s="46"/>
      <c r="B14" s="46" t="s">
        <v>154</v>
      </c>
      <c r="C14" s="45"/>
      <c r="D14" s="115"/>
      <c r="E14" s="54"/>
      <c r="F14" s="54"/>
      <c r="G14" s="54"/>
      <c r="H14" s="131"/>
      <c r="I14" s="131"/>
      <c r="J14" s="131"/>
      <c r="K14" s="128">
        <f t="shared" si="1"/>
        <v>0</v>
      </c>
      <c r="L14" s="131"/>
      <c r="M14" s="131"/>
      <c r="N14" s="131"/>
      <c r="O14" s="128">
        <f t="shared" si="2"/>
        <v>0</v>
      </c>
      <c r="P14" s="131"/>
      <c r="Q14" s="131"/>
      <c r="R14" s="131"/>
      <c r="S14" s="128">
        <f t="shared" si="3"/>
        <v>0</v>
      </c>
      <c r="T14" s="131"/>
      <c r="U14" s="131"/>
      <c r="V14" s="131"/>
      <c r="W14" s="128">
        <f t="shared" si="4"/>
        <v>0</v>
      </c>
      <c r="X14" s="129"/>
      <c r="Y14" s="130">
        <f t="shared" si="5"/>
        <v>0</v>
      </c>
      <c r="Z14" s="47"/>
    </row>
    <row r="15" spans="1:26" ht="13" x14ac:dyDescent="0.3">
      <c r="A15" s="46"/>
      <c r="B15" s="46" t="s">
        <v>9</v>
      </c>
      <c r="C15" s="45"/>
      <c r="D15" s="114"/>
      <c r="E15" s="54"/>
      <c r="F15" s="54"/>
      <c r="G15" s="54"/>
      <c r="H15" s="127"/>
      <c r="I15" s="127"/>
      <c r="J15" s="127"/>
      <c r="K15" s="128">
        <f t="shared" si="1"/>
        <v>0</v>
      </c>
      <c r="L15" s="127"/>
      <c r="M15" s="127"/>
      <c r="N15" s="127"/>
      <c r="O15" s="128">
        <f t="shared" si="2"/>
        <v>0</v>
      </c>
      <c r="P15" s="127"/>
      <c r="Q15" s="127"/>
      <c r="R15" s="127"/>
      <c r="S15" s="128">
        <f t="shared" si="3"/>
        <v>0</v>
      </c>
      <c r="T15" s="127"/>
      <c r="U15" s="127"/>
      <c r="V15" s="127"/>
      <c r="W15" s="128">
        <f t="shared" si="4"/>
        <v>0</v>
      </c>
      <c r="X15" s="129"/>
      <c r="Y15" s="132">
        <f t="shared" si="5"/>
        <v>0</v>
      </c>
      <c r="Z15" s="47"/>
    </row>
    <row r="16" spans="1:26" ht="13" x14ac:dyDescent="0.3">
      <c r="A16" s="46"/>
      <c r="B16" s="55" t="s">
        <v>10</v>
      </c>
      <c r="C16" s="45"/>
      <c r="D16" s="76">
        <f>SUM(D7:D15)</f>
        <v>6400901</v>
      </c>
      <c r="E16" s="102"/>
      <c r="F16" s="102"/>
      <c r="G16" s="102"/>
      <c r="H16" s="133">
        <f>SUM(H7:H15)</f>
        <v>532949.31999999995</v>
      </c>
      <c r="I16" s="133">
        <f t="shared" ref="I16:J16" si="6">SUM(I7:I15)</f>
        <v>532949.31999999995</v>
      </c>
      <c r="J16" s="133">
        <f t="shared" si="6"/>
        <v>532949.31999999995</v>
      </c>
      <c r="K16" s="133">
        <f>SUM(H16:J16)</f>
        <v>1598847.96</v>
      </c>
      <c r="L16" s="133">
        <f>SUM(L7:L15)</f>
        <v>532949.31999999995</v>
      </c>
      <c r="M16" s="133">
        <f t="shared" ref="M16:N16" si="7">SUM(M7:M15)</f>
        <v>532949.31999999995</v>
      </c>
      <c r="N16" s="133">
        <f t="shared" si="7"/>
        <v>532949.31999999995</v>
      </c>
      <c r="O16" s="133">
        <f>SUM(L16:N16)</f>
        <v>1598847.96</v>
      </c>
      <c r="P16" s="133">
        <f>SUM(P7:P15)</f>
        <v>532949.31999999995</v>
      </c>
      <c r="Q16" s="133">
        <f t="shared" ref="Q16:R16" si="8">SUM(Q7:Q15)</f>
        <v>532949.31999999995</v>
      </c>
      <c r="R16" s="133">
        <f t="shared" si="8"/>
        <v>532949.31999999995</v>
      </c>
      <c r="S16" s="133">
        <f>SUM(P16:R16)</f>
        <v>1598847.96</v>
      </c>
      <c r="T16" s="133">
        <f>SUM(T7:T15)</f>
        <v>532949.31999999995</v>
      </c>
      <c r="U16" s="133">
        <f t="shared" ref="U16:V16" si="9">SUM(U7:U15)</f>
        <v>532949.31999999995</v>
      </c>
      <c r="V16" s="133">
        <f t="shared" si="9"/>
        <v>532949.31999999995</v>
      </c>
      <c r="W16" s="133">
        <f>SUM(T16:V16)</f>
        <v>1598847.96</v>
      </c>
      <c r="X16" s="134"/>
      <c r="Y16" s="156">
        <f>SUM(K16,O16,S16,W16)</f>
        <v>6395391.8399999999</v>
      </c>
      <c r="Z16" s="47"/>
    </row>
    <row r="17" spans="1:27" ht="13" x14ac:dyDescent="0.3">
      <c r="A17" s="46"/>
      <c r="B17" s="58"/>
      <c r="C17" s="45"/>
      <c r="D17" s="116"/>
      <c r="E17" s="60"/>
      <c r="F17" s="60"/>
      <c r="G17" s="60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  <c r="W17" s="135"/>
      <c r="X17" s="129"/>
      <c r="Y17" s="130"/>
      <c r="Z17" s="47"/>
    </row>
    <row r="18" spans="1:27" ht="13" x14ac:dyDescent="0.3">
      <c r="A18" s="61" t="s">
        <v>158</v>
      </c>
      <c r="B18" s="2"/>
      <c r="C18" s="45"/>
      <c r="D18" s="117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45"/>
      <c r="Z18" s="47"/>
    </row>
    <row r="19" spans="1:27" ht="13.5" x14ac:dyDescent="0.35">
      <c r="A19" s="63" t="s">
        <v>11</v>
      </c>
      <c r="B19" s="2"/>
      <c r="C19" s="45"/>
      <c r="D19" s="117"/>
      <c r="F19" s="2" t="s">
        <v>111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45"/>
      <c r="Z19" s="47"/>
    </row>
    <row r="20" spans="1:27" ht="13" x14ac:dyDescent="0.3">
      <c r="A20" s="46"/>
      <c r="B20" s="2" t="s">
        <v>12</v>
      </c>
      <c r="C20" s="45"/>
      <c r="D20" s="118"/>
      <c r="E20" s="65"/>
      <c r="F20" s="105"/>
      <c r="G20" s="65"/>
      <c r="H20" s="111"/>
      <c r="I20" s="105"/>
      <c r="J20" s="112"/>
      <c r="K20" s="66">
        <f t="shared" ref="K20:K28" si="10">SUM(H20:J20)</f>
        <v>0</v>
      </c>
      <c r="L20" s="111"/>
      <c r="M20" s="105"/>
      <c r="N20" s="112"/>
      <c r="O20" s="66">
        <f t="shared" ref="O20:O28" si="11">SUM(L20:N20)</f>
        <v>0</v>
      </c>
      <c r="P20" s="111"/>
      <c r="Q20" s="105"/>
      <c r="R20" s="112"/>
      <c r="S20" s="66">
        <f t="shared" ref="S20:S28" si="12">SUM(P20:R20)</f>
        <v>0</v>
      </c>
      <c r="T20" s="111"/>
      <c r="U20" s="105"/>
      <c r="V20" s="112"/>
      <c r="W20" s="66">
        <f t="shared" ref="W20:W29" si="13">SUM(T20:V20)</f>
        <v>0</v>
      </c>
      <c r="X20" s="45"/>
      <c r="Y20" s="47">
        <f t="shared" ref="Y20:Y29" si="14">SUM(K20,O20,S20,W20)</f>
        <v>0</v>
      </c>
      <c r="Z20" s="47"/>
    </row>
    <row r="21" spans="1:27" ht="13" x14ac:dyDescent="0.3">
      <c r="A21" s="46"/>
      <c r="B21" s="2" t="s">
        <v>13</v>
      </c>
      <c r="C21" s="45"/>
      <c r="D21" s="118"/>
      <c r="E21" s="65"/>
      <c r="F21" s="105"/>
      <c r="G21" s="65"/>
      <c r="H21" s="111"/>
      <c r="I21" s="105"/>
      <c r="J21" s="112"/>
      <c r="K21" s="66">
        <f t="shared" si="10"/>
        <v>0</v>
      </c>
      <c r="L21" s="111"/>
      <c r="M21" s="105"/>
      <c r="N21" s="112"/>
      <c r="O21" s="66">
        <f t="shared" si="11"/>
        <v>0</v>
      </c>
      <c r="P21" s="111"/>
      <c r="Q21" s="105"/>
      <c r="R21" s="112"/>
      <c r="S21" s="66">
        <f t="shared" si="12"/>
        <v>0</v>
      </c>
      <c r="T21" s="111"/>
      <c r="U21" s="105"/>
      <c r="V21" s="112"/>
      <c r="W21" s="66">
        <f t="shared" si="13"/>
        <v>0</v>
      </c>
      <c r="X21" s="45"/>
      <c r="Y21" s="47">
        <f t="shared" si="14"/>
        <v>0</v>
      </c>
      <c r="Z21" s="47"/>
    </row>
    <row r="22" spans="1:27" ht="13" x14ac:dyDescent="0.3">
      <c r="A22" s="46"/>
      <c r="B22" s="2" t="s">
        <v>14</v>
      </c>
      <c r="C22" s="45"/>
      <c r="D22" s="118"/>
      <c r="E22" s="65"/>
      <c r="F22" s="105"/>
      <c r="G22" s="65"/>
      <c r="H22" s="111"/>
      <c r="I22" s="105"/>
      <c r="J22" s="112"/>
      <c r="K22" s="66">
        <f t="shared" si="10"/>
        <v>0</v>
      </c>
      <c r="L22" s="111"/>
      <c r="M22" s="105"/>
      <c r="N22" s="112"/>
      <c r="O22" s="66">
        <f t="shared" si="11"/>
        <v>0</v>
      </c>
      <c r="P22" s="111"/>
      <c r="Q22" s="105"/>
      <c r="R22" s="112"/>
      <c r="S22" s="66">
        <f t="shared" si="12"/>
        <v>0</v>
      </c>
      <c r="T22" s="111"/>
      <c r="U22" s="105"/>
      <c r="V22" s="112"/>
      <c r="W22" s="66">
        <f t="shared" si="13"/>
        <v>0</v>
      </c>
      <c r="X22" s="45"/>
      <c r="Y22" s="47">
        <f t="shared" si="14"/>
        <v>0</v>
      </c>
      <c r="Z22" s="47"/>
    </row>
    <row r="23" spans="1:27" ht="13" x14ac:dyDescent="0.3">
      <c r="A23" s="46"/>
      <c r="B23" s="2" t="s">
        <v>15</v>
      </c>
      <c r="C23" s="45"/>
      <c r="D23" s="118"/>
      <c r="E23" s="65"/>
      <c r="F23" s="105"/>
      <c r="G23" s="65"/>
      <c r="H23" s="111"/>
      <c r="I23" s="105"/>
      <c r="J23" s="112"/>
      <c r="K23" s="66">
        <f t="shared" si="10"/>
        <v>0</v>
      </c>
      <c r="L23" s="111"/>
      <c r="M23" s="105"/>
      <c r="N23" s="112"/>
      <c r="O23" s="66">
        <f t="shared" si="11"/>
        <v>0</v>
      </c>
      <c r="P23" s="111"/>
      <c r="Q23" s="105"/>
      <c r="R23" s="112"/>
      <c r="S23" s="66">
        <f t="shared" si="12"/>
        <v>0</v>
      </c>
      <c r="T23" s="111"/>
      <c r="U23" s="105"/>
      <c r="V23" s="112"/>
      <c r="W23" s="66">
        <f t="shared" si="13"/>
        <v>0</v>
      </c>
      <c r="X23" s="45"/>
      <c r="Y23" s="47">
        <f t="shared" si="14"/>
        <v>0</v>
      </c>
      <c r="Z23" s="47"/>
    </row>
    <row r="24" spans="1:27" ht="13" x14ac:dyDescent="0.3">
      <c r="A24" s="46"/>
      <c r="B24" s="2" t="s">
        <v>16</v>
      </c>
      <c r="C24" s="45"/>
      <c r="D24" s="118"/>
      <c r="E24" s="65"/>
      <c r="F24" s="105"/>
      <c r="G24" s="65"/>
      <c r="H24" s="111"/>
      <c r="I24" s="105"/>
      <c r="J24" s="112"/>
      <c r="K24" s="66">
        <f t="shared" si="10"/>
        <v>0</v>
      </c>
      <c r="L24" s="111"/>
      <c r="M24" s="105"/>
      <c r="N24" s="112"/>
      <c r="O24" s="66">
        <f t="shared" si="11"/>
        <v>0</v>
      </c>
      <c r="P24" s="111"/>
      <c r="Q24" s="105"/>
      <c r="R24" s="112"/>
      <c r="S24" s="66">
        <f t="shared" si="12"/>
        <v>0</v>
      </c>
      <c r="T24" s="111"/>
      <c r="U24" s="105"/>
      <c r="V24" s="112"/>
      <c r="W24" s="66">
        <f t="shared" si="13"/>
        <v>0</v>
      </c>
      <c r="X24" s="45"/>
      <c r="Y24" s="47">
        <f t="shared" si="14"/>
        <v>0</v>
      </c>
      <c r="Z24" s="47"/>
    </row>
    <row r="25" spans="1:27" ht="13" x14ac:dyDescent="0.3">
      <c r="A25" s="46"/>
      <c r="B25" s="2" t="s">
        <v>167</v>
      </c>
      <c r="C25" s="45"/>
      <c r="D25" s="118"/>
      <c r="E25" s="65"/>
      <c r="F25" s="105"/>
      <c r="G25" s="65"/>
      <c r="H25" s="111"/>
      <c r="I25" s="105"/>
      <c r="J25" s="112"/>
      <c r="K25" s="66">
        <f t="shared" si="10"/>
        <v>0</v>
      </c>
      <c r="L25" s="111"/>
      <c r="M25" s="105"/>
      <c r="N25" s="112"/>
      <c r="O25" s="66">
        <f t="shared" si="11"/>
        <v>0</v>
      </c>
      <c r="P25" s="111"/>
      <c r="Q25" s="105"/>
      <c r="R25" s="112"/>
      <c r="S25" s="66">
        <f t="shared" si="12"/>
        <v>0</v>
      </c>
      <c r="T25" s="111"/>
      <c r="U25" s="105"/>
      <c r="V25" s="112"/>
      <c r="W25" s="66">
        <f t="shared" si="13"/>
        <v>0</v>
      </c>
      <c r="X25" s="45"/>
      <c r="Y25" s="47">
        <f t="shared" si="14"/>
        <v>0</v>
      </c>
      <c r="Z25" s="47"/>
    </row>
    <row r="26" spans="1:27" ht="13" x14ac:dyDescent="0.3">
      <c r="A26" s="46"/>
      <c r="B26" s="2" t="s">
        <v>168</v>
      </c>
      <c r="C26" s="45"/>
      <c r="D26" s="118"/>
      <c r="E26" s="65"/>
      <c r="F26" s="105"/>
      <c r="G26" s="65"/>
      <c r="H26" s="105"/>
      <c r="I26" s="105"/>
      <c r="J26" s="105"/>
      <c r="K26" s="66">
        <f t="shared" si="10"/>
        <v>0</v>
      </c>
      <c r="L26" s="105"/>
      <c r="M26" s="105"/>
      <c r="N26" s="105"/>
      <c r="O26" s="66">
        <f t="shared" si="11"/>
        <v>0</v>
      </c>
      <c r="P26" s="105"/>
      <c r="Q26" s="105"/>
      <c r="R26" s="105"/>
      <c r="S26" s="66">
        <f t="shared" si="12"/>
        <v>0</v>
      </c>
      <c r="T26" s="105"/>
      <c r="U26" s="105"/>
      <c r="V26" s="105"/>
      <c r="W26" s="66">
        <f t="shared" si="13"/>
        <v>0</v>
      </c>
      <c r="X26" s="45"/>
      <c r="Y26" s="110">
        <f t="shared" si="14"/>
        <v>0</v>
      </c>
      <c r="Z26" s="47"/>
    </row>
    <row r="27" spans="1:27" ht="13" x14ac:dyDescent="0.3">
      <c r="A27" s="46"/>
      <c r="B27" s="145" t="s">
        <v>189</v>
      </c>
      <c r="C27" s="45"/>
      <c r="D27" s="119">
        <v>2736677</v>
      </c>
      <c r="E27" s="65"/>
      <c r="F27" s="113"/>
      <c r="G27" s="65"/>
      <c r="H27" s="136">
        <v>273937.65000000002</v>
      </c>
      <c r="I27" s="136">
        <v>287575.03999999998</v>
      </c>
      <c r="J27" s="136">
        <v>253776.54</v>
      </c>
      <c r="K27" s="137">
        <f t="shared" si="10"/>
        <v>815289.23</v>
      </c>
      <c r="L27" s="136">
        <v>289494.44</v>
      </c>
      <c r="M27" s="136">
        <v>276956.99</v>
      </c>
      <c r="N27" s="136">
        <v>263615.76</v>
      </c>
      <c r="O27" s="137">
        <f t="shared" si="11"/>
        <v>830067.19</v>
      </c>
      <c r="P27" s="136">
        <v>288774.44</v>
      </c>
      <c r="Q27" s="136">
        <v>253056.54</v>
      </c>
      <c r="R27" s="136">
        <v>265292.76</v>
      </c>
      <c r="S27" s="137">
        <f t="shared" si="12"/>
        <v>807123.74</v>
      </c>
      <c r="T27" s="136">
        <v>275834.99</v>
      </c>
      <c r="U27" s="136">
        <v>288971.06</v>
      </c>
      <c r="V27" s="136">
        <v>253252.17</v>
      </c>
      <c r="W27" s="137">
        <f t="shared" si="13"/>
        <v>818058.22000000009</v>
      </c>
      <c r="X27" s="129"/>
      <c r="Y27" s="138">
        <f t="shared" si="14"/>
        <v>3270538.3800000004</v>
      </c>
      <c r="Z27" s="130"/>
      <c r="AA27" s="130"/>
    </row>
    <row r="28" spans="1:27" ht="13" x14ac:dyDescent="0.3">
      <c r="A28" s="46"/>
      <c r="B28" s="145" t="s">
        <v>190</v>
      </c>
      <c r="C28" s="45"/>
      <c r="D28" s="118">
        <v>41400</v>
      </c>
      <c r="E28" s="65"/>
      <c r="F28" s="105"/>
      <c r="G28" s="65"/>
      <c r="H28" s="136">
        <v>6424</v>
      </c>
      <c r="I28" s="136">
        <v>8440.23</v>
      </c>
      <c r="J28" s="136">
        <v>2185.94</v>
      </c>
      <c r="K28" s="137">
        <f t="shared" si="10"/>
        <v>17050.169999999998</v>
      </c>
      <c r="L28" s="136">
        <v>3305</v>
      </c>
      <c r="M28" s="136">
        <v>4215.72</v>
      </c>
      <c r="N28" s="136">
        <v>2283</v>
      </c>
      <c r="O28" s="137">
        <f t="shared" si="11"/>
        <v>9803.7200000000012</v>
      </c>
      <c r="P28" s="136">
        <v>3208</v>
      </c>
      <c r="Q28" s="136">
        <v>10218.6</v>
      </c>
      <c r="R28" s="136">
        <v>10080.61</v>
      </c>
      <c r="S28" s="137">
        <f t="shared" si="12"/>
        <v>23507.21</v>
      </c>
      <c r="T28" s="136">
        <v>3316</v>
      </c>
      <c r="U28" s="136">
        <v>8016</v>
      </c>
      <c r="V28" s="136">
        <f>'[4]Detailed Budget'!O127</f>
        <v>3149</v>
      </c>
      <c r="W28" s="137">
        <f t="shared" si="13"/>
        <v>14481</v>
      </c>
      <c r="X28" s="129"/>
      <c r="Y28" s="132">
        <f t="shared" si="14"/>
        <v>64842.1</v>
      </c>
      <c r="Z28" s="130"/>
      <c r="AA28" s="130"/>
    </row>
    <row r="29" spans="1:27" ht="13" x14ac:dyDescent="0.3">
      <c r="A29" s="2"/>
      <c r="B29" s="55" t="s">
        <v>17</v>
      </c>
      <c r="C29" s="45"/>
      <c r="D29" s="76">
        <f>SUM(D20:D28)</f>
        <v>2778077</v>
      </c>
      <c r="E29" s="102"/>
      <c r="F29" s="76">
        <f>SUM(F20:F28)</f>
        <v>0</v>
      </c>
      <c r="G29" s="102"/>
      <c r="H29" s="133">
        <f>SUM(H20:H28)</f>
        <v>280361.65000000002</v>
      </c>
      <c r="I29" s="133">
        <f>SUM(I20:I28)</f>
        <v>296015.26999999996</v>
      </c>
      <c r="J29" s="133">
        <f>SUM(J20:J28)</f>
        <v>255962.48</v>
      </c>
      <c r="K29" s="133">
        <f>SUM(H29:J29)</f>
        <v>832339.39999999991</v>
      </c>
      <c r="L29" s="133">
        <f>SUM(L20:L28)</f>
        <v>292799.44</v>
      </c>
      <c r="M29" s="133">
        <f>SUM(M20:M28)</f>
        <v>281172.70999999996</v>
      </c>
      <c r="N29" s="133">
        <f>SUM(N20:N28)</f>
        <v>265898.76</v>
      </c>
      <c r="O29" s="133">
        <f>SUM(L29:N29)</f>
        <v>839870.90999999992</v>
      </c>
      <c r="P29" s="133">
        <f>SUM(P20:P28)</f>
        <v>291982.44</v>
      </c>
      <c r="Q29" s="133">
        <f>SUM(Q20:Q28)</f>
        <v>263275.14</v>
      </c>
      <c r="R29" s="133">
        <f>SUM(R20:R28)</f>
        <v>275373.37</v>
      </c>
      <c r="S29" s="133">
        <f>SUM(P29:R29)</f>
        <v>830630.95000000007</v>
      </c>
      <c r="T29" s="133">
        <f>SUM(T20:T28)</f>
        <v>279150.99</v>
      </c>
      <c r="U29" s="133">
        <f>SUM(U20:U28)</f>
        <v>296987.06</v>
      </c>
      <c r="V29" s="133">
        <f>SUM(V20:V28)</f>
        <v>256401.17</v>
      </c>
      <c r="W29" s="133">
        <f t="shared" si="13"/>
        <v>832539.22000000009</v>
      </c>
      <c r="X29" s="134"/>
      <c r="Y29" s="156">
        <f t="shared" si="14"/>
        <v>3335380.48</v>
      </c>
      <c r="Z29" s="130"/>
      <c r="AA29" s="130"/>
    </row>
    <row r="30" spans="1:27" ht="13" x14ac:dyDescent="0.3">
      <c r="A30" s="2"/>
      <c r="C30" s="45"/>
      <c r="D30" s="102"/>
      <c r="E30" s="60"/>
      <c r="F30" s="60"/>
      <c r="G30" s="60"/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129"/>
      <c r="Y30" s="130"/>
      <c r="Z30" s="130"/>
      <c r="AA30" s="130"/>
    </row>
    <row r="31" spans="1:27" ht="13.5" x14ac:dyDescent="0.35">
      <c r="A31" s="63" t="s">
        <v>18</v>
      </c>
      <c r="B31" s="2"/>
      <c r="C31" s="45"/>
      <c r="D31" s="117"/>
      <c r="F31" s="2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40"/>
      <c r="X31" s="129"/>
      <c r="Y31" s="130"/>
      <c r="Z31" s="130"/>
      <c r="AA31" s="130"/>
    </row>
    <row r="32" spans="1:27" ht="13" x14ac:dyDescent="0.3">
      <c r="A32" s="46"/>
      <c r="B32" s="2" t="s">
        <v>169</v>
      </c>
      <c r="C32" s="45"/>
      <c r="D32" s="120">
        <v>44791</v>
      </c>
      <c r="E32" s="65"/>
      <c r="F32" s="65"/>
      <c r="G32" s="65"/>
      <c r="H32" s="118">
        <v>1000</v>
      </c>
      <c r="I32" s="118">
        <v>6500</v>
      </c>
      <c r="J32" s="118">
        <v>500</v>
      </c>
      <c r="K32" s="121">
        <f t="shared" ref="K32:K36" si="15">SUM(H32:J32)</f>
        <v>8000</v>
      </c>
      <c r="L32" s="118">
        <v>4070</v>
      </c>
      <c r="M32" s="118">
        <v>500</v>
      </c>
      <c r="N32" s="118">
        <v>5720</v>
      </c>
      <c r="O32" s="121">
        <f t="shared" ref="O32:O36" si="16">SUM(L32:N32)</f>
        <v>10290</v>
      </c>
      <c r="P32" s="118">
        <v>2900</v>
      </c>
      <c r="Q32" s="118">
        <v>4070</v>
      </c>
      <c r="R32" s="118">
        <v>3700</v>
      </c>
      <c r="S32" s="121">
        <f t="shared" ref="S32:S36" si="17">SUM(P32:R32)</f>
        <v>10670</v>
      </c>
      <c r="T32" s="118">
        <v>4070</v>
      </c>
      <c r="U32" s="118">
        <v>4000</v>
      </c>
      <c r="V32" s="118">
        <v>4070</v>
      </c>
      <c r="W32" s="121">
        <f t="shared" ref="W32:W37" si="18">SUM(T32:V32)</f>
        <v>12140</v>
      </c>
      <c r="X32" s="103"/>
      <c r="Y32" s="104">
        <f t="shared" ref="Y32:Y37" si="19">SUM(K32,O32,S32,W32)</f>
        <v>41100</v>
      </c>
      <c r="Z32" s="104"/>
      <c r="AA32" s="104"/>
    </row>
    <row r="33" spans="1:27" ht="13" x14ac:dyDescent="0.3">
      <c r="A33" s="46"/>
      <c r="B33" s="2" t="s">
        <v>170</v>
      </c>
      <c r="C33" s="45"/>
      <c r="D33" s="120">
        <v>6750</v>
      </c>
      <c r="E33" s="65"/>
      <c r="F33" s="65"/>
      <c r="G33" s="65"/>
      <c r="H33" s="118">
        <v>642</v>
      </c>
      <c r="I33" s="118">
        <v>642</v>
      </c>
      <c r="J33" s="118">
        <v>642</v>
      </c>
      <c r="K33" s="121">
        <f t="shared" si="15"/>
        <v>1926</v>
      </c>
      <c r="L33" s="118">
        <v>642</v>
      </c>
      <c r="M33" s="118">
        <v>642</v>
      </c>
      <c r="N33" s="118">
        <v>1292</v>
      </c>
      <c r="O33" s="121">
        <f t="shared" si="16"/>
        <v>2576</v>
      </c>
      <c r="P33" s="118">
        <v>642</v>
      </c>
      <c r="Q33" s="118">
        <v>642</v>
      </c>
      <c r="R33" s="118">
        <v>642</v>
      </c>
      <c r="S33" s="121">
        <f t="shared" si="17"/>
        <v>1926</v>
      </c>
      <c r="T33" s="118">
        <v>642</v>
      </c>
      <c r="U33" s="118">
        <v>642</v>
      </c>
      <c r="V33" s="118">
        <v>638</v>
      </c>
      <c r="W33" s="121">
        <f t="shared" si="18"/>
        <v>1922</v>
      </c>
      <c r="X33" s="103"/>
      <c r="Y33" s="104">
        <f t="shared" si="19"/>
        <v>8350</v>
      </c>
      <c r="Z33" s="104"/>
      <c r="AA33" s="104"/>
    </row>
    <row r="34" spans="1:27" ht="13" x14ac:dyDescent="0.3">
      <c r="A34" s="46"/>
      <c r="B34" s="2" t="s">
        <v>19</v>
      </c>
      <c r="C34" s="45"/>
      <c r="D34" s="120">
        <v>60000</v>
      </c>
      <c r="E34" s="65"/>
      <c r="F34" s="65"/>
      <c r="G34" s="65"/>
      <c r="H34" s="118">
        <v>0</v>
      </c>
      <c r="I34" s="118">
        <v>0</v>
      </c>
      <c r="J34" s="118">
        <v>0</v>
      </c>
      <c r="K34" s="121">
        <f t="shared" si="15"/>
        <v>0</v>
      </c>
      <c r="L34" s="118">
        <v>5562</v>
      </c>
      <c r="M34" s="118">
        <v>0</v>
      </c>
      <c r="N34" s="118">
        <v>16892</v>
      </c>
      <c r="O34" s="121">
        <f t="shared" si="16"/>
        <v>22454</v>
      </c>
      <c r="P34" s="118">
        <v>0</v>
      </c>
      <c r="Q34" s="118">
        <v>16892</v>
      </c>
      <c r="R34" s="118">
        <v>0</v>
      </c>
      <c r="S34" s="121">
        <f t="shared" si="17"/>
        <v>16892</v>
      </c>
      <c r="T34" s="118">
        <v>16892</v>
      </c>
      <c r="U34" s="118">
        <v>0</v>
      </c>
      <c r="V34" s="118">
        <v>16892</v>
      </c>
      <c r="W34" s="121">
        <f t="shared" si="18"/>
        <v>33784</v>
      </c>
      <c r="X34" s="103"/>
      <c r="Y34" s="104">
        <f t="shared" si="19"/>
        <v>73130</v>
      </c>
      <c r="Z34" s="104"/>
      <c r="AA34" s="104"/>
    </row>
    <row r="35" spans="1:27" ht="13" x14ac:dyDescent="0.3">
      <c r="A35" s="46"/>
      <c r="B35" s="46" t="s">
        <v>32</v>
      </c>
      <c r="C35" s="45"/>
      <c r="D35" s="120">
        <v>0</v>
      </c>
      <c r="E35" s="65"/>
      <c r="F35" s="65"/>
      <c r="G35" s="65"/>
      <c r="H35" s="120">
        <v>0</v>
      </c>
      <c r="I35" s="120">
        <v>0</v>
      </c>
      <c r="J35" s="120">
        <v>0</v>
      </c>
      <c r="K35" s="121">
        <f>SUM(H35:J35)</f>
        <v>0</v>
      </c>
      <c r="L35" s="120">
        <v>0</v>
      </c>
      <c r="M35" s="120">
        <v>0</v>
      </c>
      <c r="N35" s="120">
        <v>0</v>
      </c>
      <c r="O35" s="121">
        <f>SUM(L35:N35)</f>
        <v>0</v>
      </c>
      <c r="P35" s="120">
        <v>0</v>
      </c>
      <c r="Q35" s="120">
        <v>0</v>
      </c>
      <c r="R35" s="120">
        <v>0</v>
      </c>
      <c r="S35" s="121">
        <f>SUM(P35:R35)</f>
        <v>0</v>
      </c>
      <c r="T35" s="120">
        <v>0</v>
      </c>
      <c r="U35" s="120">
        <v>0</v>
      </c>
      <c r="V35" s="120">
        <v>0</v>
      </c>
      <c r="W35" s="121">
        <f>SUM(T35:V35)</f>
        <v>0</v>
      </c>
      <c r="X35" s="103"/>
      <c r="Y35" s="104">
        <f>SUM(K35,O35,S35,W35)</f>
        <v>0</v>
      </c>
      <c r="Z35" s="104"/>
      <c r="AA35" s="104"/>
    </row>
    <row r="36" spans="1:27" ht="13" x14ac:dyDescent="0.3">
      <c r="A36" s="46"/>
      <c r="B36" s="2" t="s">
        <v>171</v>
      </c>
      <c r="C36" s="45"/>
      <c r="D36" s="120">
        <v>851413</v>
      </c>
      <c r="E36" s="65"/>
      <c r="F36" s="65"/>
      <c r="G36" s="65"/>
      <c r="H36" s="120">
        <v>82536</v>
      </c>
      <c r="I36" s="120">
        <v>61536</v>
      </c>
      <c r="J36" s="120">
        <v>71736</v>
      </c>
      <c r="K36" s="121">
        <f t="shared" si="15"/>
        <v>215808</v>
      </c>
      <c r="L36" s="120">
        <v>62536</v>
      </c>
      <c r="M36" s="120">
        <v>67236</v>
      </c>
      <c r="N36" s="120">
        <v>70336</v>
      </c>
      <c r="O36" s="121">
        <f t="shared" si="16"/>
        <v>200108</v>
      </c>
      <c r="P36" s="120">
        <v>89436</v>
      </c>
      <c r="Q36" s="120">
        <v>66999</v>
      </c>
      <c r="R36" s="120">
        <v>75236</v>
      </c>
      <c r="S36" s="121">
        <f t="shared" si="17"/>
        <v>231671</v>
      </c>
      <c r="T36" s="120">
        <v>74336</v>
      </c>
      <c r="U36" s="120">
        <v>69836</v>
      </c>
      <c r="V36" s="120">
        <v>70533</v>
      </c>
      <c r="W36" s="121">
        <f t="shared" si="18"/>
        <v>214705</v>
      </c>
      <c r="X36" s="103"/>
      <c r="Y36" s="141">
        <f t="shared" si="19"/>
        <v>862292</v>
      </c>
      <c r="Z36" s="104"/>
      <c r="AA36" s="104"/>
    </row>
    <row r="37" spans="1:27" ht="13" x14ac:dyDescent="0.3">
      <c r="A37" s="2"/>
      <c r="B37" s="55" t="s">
        <v>20</v>
      </c>
      <c r="C37" s="45"/>
      <c r="D37" s="76">
        <f>SUM(D32:D36)</f>
        <v>962954</v>
      </c>
      <c r="E37" s="57"/>
      <c r="F37" s="57"/>
      <c r="G37" s="57"/>
      <c r="H37" s="76">
        <f>SUM(H32:H36)</f>
        <v>84178</v>
      </c>
      <c r="I37" s="76">
        <f>SUM(I32:I36)</f>
        <v>68678</v>
      </c>
      <c r="J37" s="76">
        <f>SUM(J32:J36)</f>
        <v>72878</v>
      </c>
      <c r="K37" s="76">
        <f>SUM(H37:J37)</f>
        <v>225734</v>
      </c>
      <c r="L37" s="76">
        <f>SUM(L32:L36)</f>
        <v>72810</v>
      </c>
      <c r="M37" s="76">
        <f>SUM(M32:M36)</f>
        <v>68378</v>
      </c>
      <c r="N37" s="76">
        <f>SUM(N32:N36)</f>
        <v>94240</v>
      </c>
      <c r="O37" s="76">
        <f>SUM(L37:N37)</f>
        <v>235428</v>
      </c>
      <c r="P37" s="76">
        <f>SUM(P32:P36)</f>
        <v>92978</v>
      </c>
      <c r="Q37" s="76">
        <f>SUM(Q32:Q36)</f>
        <v>88603</v>
      </c>
      <c r="R37" s="76">
        <f>SUM(R32:R36)</f>
        <v>79578</v>
      </c>
      <c r="S37" s="76">
        <f>SUM(P37:R37)</f>
        <v>261159</v>
      </c>
      <c r="T37" s="76">
        <f>SUM(T32:T36)</f>
        <v>95940</v>
      </c>
      <c r="U37" s="76">
        <f>SUM(U32:U36)</f>
        <v>74478</v>
      </c>
      <c r="V37" s="76">
        <f>SUM(V32:V36)</f>
        <v>92133</v>
      </c>
      <c r="W37" s="76">
        <f t="shared" si="18"/>
        <v>262551</v>
      </c>
      <c r="X37" s="103"/>
      <c r="Y37" s="153">
        <f t="shared" si="19"/>
        <v>984872</v>
      </c>
      <c r="Z37" s="104"/>
      <c r="AA37" s="104"/>
    </row>
    <row r="38" spans="1:27" ht="13" x14ac:dyDescent="0.3">
      <c r="A38" s="52"/>
      <c r="B38" s="52"/>
      <c r="C38" s="45"/>
      <c r="D38" s="121"/>
      <c r="F38" s="2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03"/>
      <c r="Y38" s="104"/>
      <c r="Z38" s="104"/>
      <c r="AA38" s="104"/>
    </row>
    <row r="39" spans="1:27" ht="13.5" x14ac:dyDescent="0.35">
      <c r="A39" s="67" t="s">
        <v>21</v>
      </c>
      <c r="B39" s="46"/>
      <c r="C39" s="45"/>
      <c r="D39" s="121"/>
      <c r="E39" s="65"/>
      <c r="F39" s="65"/>
      <c r="G39" s="65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45"/>
      <c r="Z39" s="47"/>
    </row>
    <row r="40" spans="1:27" ht="13" x14ac:dyDescent="0.3">
      <c r="A40" s="46"/>
      <c r="B40" s="46" t="s">
        <v>22</v>
      </c>
      <c r="C40" s="45"/>
      <c r="D40" s="120">
        <v>692285</v>
      </c>
      <c r="E40" s="65"/>
      <c r="F40" s="65"/>
      <c r="G40" s="65"/>
      <c r="H40" s="120">
        <v>55424.5</v>
      </c>
      <c r="I40" s="120">
        <v>55424.47</v>
      </c>
      <c r="J40" s="120">
        <v>55424.47</v>
      </c>
      <c r="K40" s="121">
        <f t="shared" ref="K40:K45" si="20">SUM(H40:J40)</f>
        <v>166273.44</v>
      </c>
      <c r="L40" s="120">
        <v>55424.47</v>
      </c>
      <c r="M40" s="120">
        <v>55424.47</v>
      </c>
      <c r="N40" s="120">
        <v>55424.47</v>
      </c>
      <c r="O40" s="121">
        <f t="shared" ref="O40:O46" si="21">SUM(L40:N40)</f>
        <v>166273.41</v>
      </c>
      <c r="P40" s="120">
        <v>55424.47</v>
      </c>
      <c r="Q40" s="120">
        <v>55424.47</v>
      </c>
      <c r="R40" s="120">
        <v>55424.47</v>
      </c>
      <c r="S40" s="121">
        <f t="shared" ref="S40:S46" si="22">SUM(P40:R40)</f>
        <v>166273.41</v>
      </c>
      <c r="T40" s="120">
        <v>55424.47</v>
      </c>
      <c r="U40" s="120">
        <v>55424.47</v>
      </c>
      <c r="V40" s="120">
        <v>55424.47</v>
      </c>
      <c r="W40" s="121">
        <f t="shared" ref="W40:W47" si="23">SUM(T40:V40)</f>
        <v>166273.41</v>
      </c>
      <c r="X40" s="103"/>
      <c r="Y40" s="104">
        <f t="shared" ref="Y40:Y47" si="24">SUM(K40,O40,S40,W40)</f>
        <v>665093.67000000004</v>
      </c>
      <c r="Z40" s="104"/>
      <c r="AA40" s="104"/>
    </row>
    <row r="41" spans="1:27" ht="13" x14ac:dyDescent="0.3">
      <c r="A41" s="46"/>
      <c r="B41" s="144" t="s">
        <v>191</v>
      </c>
      <c r="C41" s="45"/>
      <c r="D41" s="118">
        <v>0</v>
      </c>
      <c r="E41" s="65"/>
      <c r="F41" s="65"/>
      <c r="G41" s="65"/>
      <c r="H41" s="120">
        <v>0</v>
      </c>
      <c r="I41" s="120">
        <v>0</v>
      </c>
      <c r="J41" s="120">
        <v>0</v>
      </c>
      <c r="K41" s="121">
        <f t="shared" si="20"/>
        <v>0</v>
      </c>
      <c r="L41" s="120">
        <v>0</v>
      </c>
      <c r="M41" s="120">
        <v>0</v>
      </c>
      <c r="N41" s="120">
        <v>-100000</v>
      </c>
      <c r="O41" s="121">
        <f t="shared" si="21"/>
        <v>-100000</v>
      </c>
      <c r="P41" s="120">
        <v>0</v>
      </c>
      <c r="Q41" s="120">
        <v>0</v>
      </c>
      <c r="R41" s="120">
        <v>0</v>
      </c>
      <c r="S41" s="121">
        <f t="shared" si="22"/>
        <v>0</v>
      </c>
      <c r="T41" s="120">
        <v>0</v>
      </c>
      <c r="U41" s="120">
        <v>0</v>
      </c>
      <c r="V41" s="120">
        <v>0</v>
      </c>
      <c r="W41" s="121">
        <f t="shared" si="23"/>
        <v>0</v>
      </c>
      <c r="X41" s="103"/>
      <c r="Y41" s="104">
        <f t="shared" si="24"/>
        <v>-100000</v>
      </c>
      <c r="Z41" s="104"/>
      <c r="AA41" s="104"/>
    </row>
    <row r="42" spans="1:27" ht="13" x14ac:dyDescent="0.3">
      <c r="A42" s="46"/>
      <c r="B42" s="46" t="s">
        <v>155</v>
      </c>
      <c r="C42" s="45"/>
      <c r="D42" s="118">
        <v>233815</v>
      </c>
      <c r="E42" s="65"/>
      <c r="F42" s="65"/>
      <c r="G42" s="65"/>
      <c r="H42" s="120">
        <v>20023.599999999999</v>
      </c>
      <c r="I42" s="120">
        <v>20205.599999999999</v>
      </c>
      <c r="J42" s="120">
        <v>20205.599999999999</v>
      </c>
      <c r="K42" s="121">
        <f t="shared" si="20"/>
        <v>60434.799999999996</v>
      </c>
      <c r="L42" s="120">
        <v>20235.599999999999</v>
      </c>
      <c r="M42" s="120">
        <v>20235.599999999999</v>
      </c>
      <c r="N42" s="120">
        <v>20265.599999999999</v>
      </c>
      <c r="O42" s="121">
        <f t="shared" si="21"/>
        <v>60736.799999999996</v>
      </c>
      <c r="P42" s="120">
        <v>20317.060000000001</v>
      </c>
      <c r="Q42" s="120">
        <v>20317.060000000001</v>
      </c>
      <c r="R42" s="120">
        <v>20347.060000000001</v>
      </c>
      <c r="S42" s="121">
        <f t="shared" si="22"/>
        <v>60981.180000000008</v>
      </c>
      <c r="T42" s="120">
        <v>20295.599999999999</v>
      </c>
      <c r="U42" s="120">
        <v>20295.599999999999</v>
      </c>
      <c r="V42" s="120">
        <v>20295.599999999999</v>
      </c>
      <c r="W42" s="121">
        <f t="shared" si="23"/>
        <v>60886.799999999996</v>
      </c>
      <c r="X42" s="103"/>
      <c r="Y42" s="104">
        <f t="shared" si="24"/>
        <v>243039.58</v>
      </c>
      <c r="Z42" s="104"/>
      <c r="AA42" s="104"/>
    </row>
    <row r="43" spans="1:27" ht="13" x14ac:dyDescent="0.3">
      <c r="A43" s="46"/>
      <c r="B43" s="46" t="s">
        <v>156</v>
      </c>
      <c r="C43" s="45"/>
      <c r="D43" s="118">
        <v>46263</v>
      </c>
      <c r="E43" s="65"/>
      <c r="F43" s="65"/>
      <c r="G43" s="65"/>
      <c r="H43" s="118">
        <v>0</v>
      </c>
      <c r="I43" s="118">
        <v>0</v>
      </c>
      <c r="J43" s="118">
        <v>0</v>
      </c>
      <c r="K43" s="121">
        <f t="shared" si="20"/>
        <v>0</v>
      </c>
      <c r="L43" s="118">
        <v>0</v>
      </c>
      <c r="M43" s="118">
        <v>0</v>
      </c>
      <c r="N43" s="118">
        <v>0</v>
      </c>
      <c r="O43" s="121">
        <f t="shared" si="21"/>
        <v>0</v>
      </c>
      <c r="P43" s="118">
        <v>0</v>
      </c>
      <c r="Q43" s="118">
        <v>0</v>
      </c>
      <c r="R43" s="118">
        <v>0</v>
      </c>
      <c r="S43" s="121">
        <f t="shared" si="22"/>
        <v>0</v>
      </c>
      <c r="T43" s="118">
        <v>0</v>
      </c>
      <c r="U43" s="118">
        <v>0</v>
      </c>
      <c r="V43" s="118">
        <v>0</v>
      </c>
      <c r="W43" s="121">
        <f t="shared" si="23"/>
        <v>0</v>
      </c>
      <c r="X43" s="103"/>
      <c r="Y43" s="104">
        <f t="shared" si="24"/>
        <v>0</v>
      </c>
      <c r="Z43" s="104"/>
      <c r="AA43" s="104"/>
    </row>
    <row r="44" spans="1:27" ht="13" x14ac:dyDescent="0.3">
      <c r="A44" s="46"/>
      <c r="B44" s="46" t="s">
        <v>23</v>
      </c>
      <c r="C44" s="45"/>
      <c r="D44" s="120">
        <v>5000</v>
      </c>
      <c r="E44" s="65"/>
      <c r="F44" s="65"/>
      <c r="G44" s="65"/>
      <c r="H44" s="120">
        <v>21700</v>
      </c>
      <c r="I44" s="120">
        <v>200</v>
      </c>
      <c r="J44" s="120">
        <v>200</v>
      </c>
      <c r="K44" s="121">
        <f t="shared" si="20"/>
        <v>22100</v>
      </c>
      <c r="L44" s="120">
        <v>200</v>
      </c>
      <c r="M44" s="120">
        <v>200</v>
      </c>
      <c r="N44" s="120">
        <v>200</v>
      </c>
      <c r="O44" s="121">
        <f t="shared" si="21"/>
        <v>600</v>
      </c>
      <c r="P44" s="120">
        <v>200</v>
      </c>
      <c r="Q44" s="120">
        <v>200</v>
      </c>
      <c r="R44" s="120">
        <v>200</v>
      </c>
      <c r="S44" s="121">
        <f t="shared" si="22"/>
        <v>600</v>
      </c>
      <c r="T44" s="120">
        <v>200</v>
      </c>
      <c r="U44" s="120">
        <v>200</v>
      </c>
      <c r="V44" s="120">
        <v>200</v>
      </c>
      <c r="W44" s="121">
        <f t="shared" si="23"/>
        <v>600</v>
      </c>
      <c r="X44" s="103"/>
      <c r="Y44" s="104">
        <f t="shared" si="24"/>
        <v>23900</v>
      </c>
      <c r="Z44" s="104"/>
      <c r="AA44" s="104"/>
    </row>
    <row r="45" spans="1:27" ht="13" x14ac:dyDescent="0.3">
      <c r="A45" s="46"/>
      <c r="B45" s="46" t="s">
        <v>24</v>
      </c>
      <c r="C45" s="45"/>
      <c r="D45" s="120">
        <v>0</v>
      </c>
      <c r="E45" s="65"/>
      <c r="F45" s="65"/>
      <c r="G45" s="65"/>
      <c r="H45" s="120">
        <v>0</v>
      </c>
      <c r="I45" s="120">
        <v>0</v>
      </c>
      <c r="J45" s="120">
        <v>0</v>
      </c>
      <c r="K45" s="121">
        <f t="shared" si="20"/>
        <v>0</v>
      </c>
      <c r="L45" s="120">
        <v>0</v>
      </c>
      <c r="M45" s="120">
        <v>0</v>
      </c>
      <c r="N45" s="120">
        <v>0</v>
      </c>
      <c r="O45" s="121">
        <f t="shared" si="21"/>
        <v>0</v>
      </c>
      <c r="P45" s="120">
        <v>0</v>
      </c>
      <c r="Q45" s="120">
        <v>0</v>
      </c>
      <c r="R45" s="120">
        <v>0</v>
      </c>
      <c r="S45" s="121">
        <f t="shared" si="22"/>
        <v>0</v>
      </c>
      <c r="T45" s="120">
        <v>0</v>
      </c>
      <c r="U45" s="120">
        <v>0</v>
      </c>
      <c r="V45" s="120">
        <v>0</v>
      </c>
      <c r="W45" s="121">
        <f t="shared" si="23"/>
        <v>0</v>
      </c>
      <c r="X45" s="103"/>
      <c r="Y45" s="104">
        <f t="shared" si="24"/>
        <v>0</v>
      </c>
      <c r="Z45" s="104"/>
      <c r="AA45" s="104"/>
    </row>
    <row r="46" spans="1:27" ht="13" x14ac:dyDescent="0.3">
      <c r="A46" s="46"/>
      <c r="B46" s="46" t="s">
        <v>157</v>
      </c>
      <c r="C46" s="45"/>
      <c r="D46" s="120">
        <v>66100</v>
      </c>
      <c r="E46" s="65"/>
      <c r="F46" s="65"/>
      <c r="G46" s="65"/>
      <c r="H46" s="120">
        <v>2350</v>
      </c>
      <c r="I46" s="120">
        <v>2450</v>
      </c>
      <c r="J46" s="120">
        <v>2350</v>
      </c>
      <c r="K46" s="121">
        <f>SUM(H46:J46)</f>
        <v>7150</v>
      </c>
      <c r="L46" s="120">
        <v>3050</v>
      </c>
      <c r="M46" s="120">
        <v>3050</v>
      </c>
      <c r="N46" s="120">
        <v>2800</v>
      </c>
      <c r="O46" s="121">
        <f t="shared" si="21"/>
        <v>8900</v>
      </c>
      <c r="P46" s="120">
        <v>6050</v>
      </c>
      <c r="Q46" s="120">
        <v>6050</v>
      </c>
      <c r="R46" s="120">
        <v>6050</v>
      </c>
      <c r="S46" s="121">
        <f t="shared" si="22"/>
        <v>18150</v>
      </c>
      <c r="T46" s="120">
        <v>3950</v>
      </c>
      <c r="U46" s="120">
        <v>4050</v>
      </c>
      <c r="V46" s="120">
        <v>2550</v>
      </c>
      <c r="W46" s="121">
        <f t="shared" si="23"/>
        <v>10550</v>
      </c>
      <c r="X46" s="103"/>
      <c r="Y46" s="141">
        <f t="shared" si="24"/>
        <v>44750</v>
      </c>
      <c r="Z46" s="104"/>
      <c r="AA46" s="104"/>
    </row>
    <row r="47" spans="1:27" ht="13" x14ac:dyDescent="0.3">
      <c r="A47" s="46"/>
      <c r="B47" s="55" t="s">
        <v>25</v>
      </c>
      <c r="C47" s="45"/>
      <c r="D47" s="76">
        <f>SUM(D40:D46)</f>
        <v>1043463</v>
      </c>
      <c r="E47" s="57"/>
      <c r="F47" s="57"/>
      <c r="G47" s="57"/>
      <c r="H47" s="76">
        <f>SUM(H40:H46)</f>
        <v>99498.1</v>
      </c>
      <c r="I47" s="76">
        <f>SUM(I40:I46)</f>
        <v>78280.070000000007</v>
      </c>
      <c r="J47" s="76">
        <f>SUM(J40:J46)</f>
        <v>78180.070000000007</v>
      </c>
      <c r="K47" s="76">
        <f>SUM(H47:J47)</f>
        <v>255958.24000000002</v>
      </c>
      <c r="L47" s="76">
        <f>SUM(L40:L46)</f>
        <v>78910.070000000007</v>
      </c>
      <c r="M47" s="76">
        <f>SUM(M40:M46)</f>
        <v>78910.070000000007</v>
      </c>
      <c r="N47" s="76">
        <f>SUM(N40:N46)</f>
        <v>-21309.93</v>
      </c>
      <c r="O47" s="76">
        <f>SUM(L47:N47)</f>
        <v>136510.21000000002</v>
      </c>
      <c r="P47" s="76">
        <f>SUM(P40:P46)</f>
        <v>81991.53</v>
      </c>
      <c r="Q47" s="76">
        <f>SUM(Q40:Q46)</f>
        <v>81991.53</v>
      </c>
      <c r="R47" s="76">
        <f>SUM(R40:R46)</f>
        <v>82021.53</v>
      </c>
      <c r="S47" s="76">
        <f>SUM(P47:R47)</f>
        <v>246004.59</v>
      </c>
      <c r="T47" s="76">
        <f>SUM(T40:T46)</f>
        <v>79870.070000000007</v>
      </c>
      <c r="U47" s="76">
        <f>SUM(U40:U46)</f>
        <v>79970.070000000007</v>
      </c>
      <c r="V47" s="76">
        <f>SUM(V40:V46)</f>
        <v>78470.070000000007</v>
      </c>
      <c r="W47" s="76">
        <f t="shared" si="23"/>
        <v>238310.21000000002</v>
      </c>
      <c r="X47" s="103"/>
      <c r="Y47" s="153">
        <f t="shared" si="24"/>
        <v>876783.25</v>
      </c>
      <c r="Z47" s="104"/>
      <c r="AA47" s="104"/>
    </row>
    <row r="48" spans="1:27" ht="13" x14ac:dyDescent="0.3">
      <c r="A48" s="46"/>
      <c r="B48" s="52"/>
      <c r="C48" s="45"/>
      <c r="D48" s="102"/>
      <c r="E48" s="60"/>
      <c r="F48" s="60"/>
      <c r="G48" s="60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3"/>
      <c r="Y48" s="104"/>
      <c r="Z48" s="104"/>
      <c r="AA48" s="104"/>
    </row>
    <row r="49" spans="1:27" ht="13.5" x14ac:dyDescent="0.35">
      <c r="A49" s="67" t="s">
        <v>159</v>
      </c>
      <c r="B49" s="46"/>
      <c r="C49" s="45"/>
      <c r="D49" s="121"/>
      <c r="F49" s="2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03"/>
      <c r="Y49" s="104"/>
      <c r="Z49" s="104"/>
      <c r="AA49" s="104"/>
    </row>
    <row r="50" spans="1:27" ht="13" x14ac:dyDescent="0.3">
      <c r="A50" s="46"/>
      <c r="B50" s="46" t="s">
        <v>26</v>
      </c>
      <c r="C50" s="45"/>
      <c r="D50" s="120">
        <v>54756</v>
      </c>
      <c r="E50" s="65"/>
      <c r="F50" s="65"/>
      <c r="G50" s="65"/>
      <c r="H50" s="120">
        <v>2700</v>
      </c>
      <c r="I50" s="120">
        <v>2700</v>
      </c>
      <c r="J50" s="120">
        <v>2700</v>
      </c>
      <c r="K50" s="121">
        <f t="shared" ref="K50:K62" si="25">SUM(H50:J50)</f>
        <v>8100</v>
      </c>
      <c r="L50" s="120">
        <v>3700</v>
      </c>
      <c r="M50" s="120">
        <v>3700</v>
      </c>
      <c r="N50" s="120">
        <v>1100</v>
      </c>
      <c r="O50" s="121">
        <f t="shared" ref="O50:O62" si="26">SUM(L50:N50)</f>
        <v>8500</v>
      </c>
      <c r="P50" s="120">
        <v>4500</v>
      </c>
      <c r="Q50" s="120">
        <v>2000</v>
      </c>
      <c r="R50" s="120">
        <v>3000</v>
      </c>
      <c r="S50" s="121">
        <f t="shared" ref="S50:S62" si="27">SUM(P50:R50)</f>
        <v>9500</v>
      </c>
      <c r="T50" s="120">
        <v>2700</v>
      </c>
      <c r="U50" s="120">
        <v>4200</v>
      </c>
      <c r="V50" s="120">
        <v>2700</v>
      </c>
      <c r="W50" s="121">
        <f t="shared" ref="W50:W62" si="28">SUM(T50:V50)</f>
        <v>9600</v>
      </c>
      <c r="X50" s="103"/>
      <c r="Y50" s="104">
        <f t="shared" ref="Y50:Y62" si="29">SUM(K50,O50,S50,W50)</f>
        <v>35700</v>
      </c>
      <c r="Z50" s="104"/>
      <c r="AA50" s="104"/>
    </row>
    <row r="51" spans="1:27" ht="13" x14ac:dyDescent="0.3">
      <c r="A51" s="46"/>
      <c r="B51" s="46" t="s">
        <v>27</v>
      </c>
      <c r="C51" s="45"/>
      <c r="D51" s="120">
        <v>53803</v>
      </c>
      <c r="E51" s="65"/>
      <c r="F51" s="65"/>
      <c r="G51" s="65"/>
      <c r="H51" s="120">
        <v>4329.83</v>
      </c>
      <c r="I51" s="120">
        <v>3929.83</v>
      </c>
      <c r="J51" s="120">
        <v>4229.83</v>
      </c>
      <c r="K51" s="121">
        <f t="shared" si="25"/>
        <v>12489.49</v>
      </c>
      <c r="L51" s="120">
        <v>3929.83</v>
      </c>
      <c r="M51" s="120">
        <v>3929.83</v>
      </c>
      <c r="N51" s="120">
        <v>4229.83</v>
      </c>
      <c r="O51" s="121">
        <f t="shared" si="26"/>
        <v>12089.49</v>
      </c>
      <c r="P51" s="120">
        <v>3929.83</v>
      </c>
      <c r="Q51" s="120">
        <v>3929.83</v>
      </c>
      <c r="R51" s="120">
        <v>4229.83</v>
      </c>
      <c r="S51" s="121">
        <f t="shared" si="27"/>
        <v>12089.49</v>
      </c>
      <c r="T51" s="120">
        <v>3929.83</v>
      </c>
      <c r="U51" s="120">
        <v>3929.83</v>
      </c>
      <c r="V51" s="120">
        <v>4221.83</v>
      </c>
      <c r="W51" s="121">
        <f t="shared" si="28"/>
        <v>12081.49</v>
      </c>
      <c r="X51" s="103"/>
      <c r="Y51" s="104">
        <f t="shared" si="29"/>
        <v>48749.96</v>
      </c>
      <c r="Z51" s="104"/>
      <c r="AA51" s="104"/>
    </row>
    <row r="52" spans="1:27" ht="13" x14ac:dyDescent="0.3">
      <c r="A52" s="46"/>
      <c r="B52" s="46" t="s">
        <v>28</v>
      </c>
      <c r="C52" s="45"/>
      <c r="D52" s="120">
        <v>49380</v>
      </c>
      <c r="E52" s="65"/>
      <c r="F52" s="65"/>
      <c r="G52" s="65"/>
      <c r="H52" s="120">
        <v>4256</v>
      </c>
      <c r="I52" s="120">
        <v>4256</v>
      </c>
      <c r="J52" s="120">
        <v>4256</v>
      </c>
      <c r="K52" s="121">
        <f t="shared" si="25"/>
        <v>12768</v>
      </c>
      <c r="L52" s="120">
        <v>4256</v>
      </c>
      <c r="M52" s="120">
        <v>4256</v>
      </c>
      <c r="N52" s="120">
        <v>4256</v>
      </c>
      <c r="O52" s="121">
        <f t="shared" si="26"/>
        <v>12768</v>
      </c>
      <c r="P52" s="120">
        <v>4256</v>
      </c>
      <c r="Q52" s="120">
        <v>4256</v>
      </c>
      <c r="R52" s="120">
        <v>4256</v>
      </c>
      <c r="S52" s="121">
        <f t="shared" si="27"/>
        <v>12768</v>
      </c>
      <c r="T52" s="120">
        <v>4256</v>
      </c>
      <c r="U52" s="120">
        <v>4256</v>
      </c>
      <c r="V52" s="120">
        <v>4256</v>
      </c>
      <c r="W52" s="121">
        <f t="shared" si="28"/>
        <v>12768</v>
      </c>
      <c r="X52" s="103"/>
      <c r="Y52" s="104">
        <f t="shared" si="29"/>
        <v>51072</v>
      </c>
      <c r="Z52" s="104"/>
      <c r="AA52" s="104"/>
    </row>
    <row r="53" spans="1:27" ht="13" x14ac:dyDescent="0.3">
      <c r="A53" s="46"/>
      <c r="B53" s="46" t="s">
        <v>29</v>
      </c>
      <c r="C53" s="45"/>
      <c r="D53" s="120">
        <v>46626</v>
      </c>
      <c r="E53" s="65"/>
      <c r="F53" s="65"/>
      <c r="G53" s="65"/>
      <c r="H53" s="120">
        <v>3898</v>
      </c>
      <c r="I53" s="120">
        <v>3898</v>
      </c>
      <c r="J53" s="120">
        <v>3898</v>
      </c>
      <c r="K53" s="121">
        <f t="shared" si="25"/>
        <v>11694</v>
      </c>
      <c r="L53" s="120">
        <v>3898</v>
      </c>
      <c r="M53" s="120">
        <v>3898</v>
      </c>
      <c r="N53" s="120">
        <v>3898</v>
      </c>
      <c r="O53" s="121">
        <f t="shared" si="26"/>
        <v>11694</v>
      </c>
      <c r="P53" s="120">
        <v>3898</v>
      </c>
      <c r="Q53" s="120">
        <v>3898</v>
      </c>
      <c r="R53" s="120">
        <v>3898</v>
      </c>
      <c r="S53" s="121">
        <f t="shared" si="27"/>
        <v>11694</v>
      </c>
      <c r="T53" s="120">
        <v>3898</v>
      </c>
      <c r="U53" s="120">
        <v>3898</v>
      </c>
      <c r="V53" s="120">
        <v>3898</v>
      </c>
      <c r="W53" s="121">
        <f t="shared" si="28"/>
        <v>11694</v>
      </c>
      <c r="X53" s="103"/>
      <c r="Y53" s="104">
        <f t="shared" si="29"/>
        <v>46776</v>
      </c>
      <c r="Z53" s="104"/>
      <c r="AA53" s="104"/>
    </row>
    <row r="54" spans="1:27" ht="13" x14ac:dyDescent="0.3">
      <c r="A54" s="46"/>
      <c r="B54" s="46" t="s">
        <v>30</v>
      </c>
      <c r="C54" s="45"/>
      <c r="D54" s="118">
        <v>24000</v>
      </c>
      <c r="E54" s="65"/>
      <c r="F54" s="65"/>
      <c r="G54" s="65"/>
      <c r="H54" s="120">
        <v>1667</v>
      </c>
      <c r="I54" s="120">
        <v>1667</v>
      </c>
      <c r="J54" s="120">
        <v>1667</v>
      </c>
      <c r="K54" s="121">
        <f t="shared" si="25"/>
        <v>5001</v>
      </c>
      <c r="L54" s="120">
        <v>1667</v>
      </c>
      <c r="M54" s="120">
        <v>1667</v>
      </c>
      <c r="N54" s="120">
        <v>1667</v>
      </c>
      <c r="O54" s="121">
        <f t="shared" si="26"/>
        <v>5001</v>
      </c>
      <c r="P54" s="120">
        <v>1667</v>
      </c>
      <c r="Q54" s="120">
        <v>1667</v>
      </c>
      <c r="R54" s="120">
        <v>1667</v>
      </c>
      <c r="S54" s="121">
        <f t="shared" si="27"/>
        <v>5001</v>
      </c>
      <c r="T54" s="120">
        <v>1667</v>
      </c>
      <c r="U54" s="120">
        <v>1667</v>
      </c>
      <c r="V54" s="120">
        <v>1663</v>
      </c>
      <c r="W54" s="121">
        <f t="shared" ref="W54:W59" si="30">SUM(T54:V54)</f>
        <v>4997</v>
      </c>
      <c r="X54" s="103"/>
      <c r="Y54" s="104">
        <f t="shared" ref="Y54:Y59" si="31">SUM(K54,O54,S54,W54)</f>
        <v>20000</v>
      </c>
      <c r="Z54" s="104"/>
      <c r="AA54" s="104"/>
    </row>
    <row r="55" spans="1:27" ht="13" x14ac:dyDescent="0.3">
      <c r="A55" s="46"/>
      <c r="B55" s="46" t="s">
        <v>31</v>
      </c>
      <c r="C55" s="45"/>
      <c r="D55" s="118">
        <v>0</v>
      </c>
      <c r="E55" s="65"/>
      <c r="F55" s="65"/>
      <c r="G55" s="65"/>
      <c r="H55" s="118">
        <v>0</v>
      </c>
      <c r="I55" s="118">
        <v>0</v>
      </c>
      <c r="J55" s="118">
        <v>0</v>
      </c>
      <c r="K55" s="121">
        <f t="shared" si="25"/>
        <v>0</v>
      </c>
      <c r="L55" s="118">
        <v>0</v>
      </c>
      <c r="M55" s="118">
        <v>0</v>
      </c>
      <c r="N55" s="118">
        <v>0</v>
      </c>
      <c r="O55" s="121">
        <f t="shared" si="26"/>
        <v>0</v>
      </c>
      <c r="P55" s="118">
        <v>0</v>
      </c>
      <c r="Q55" s="118">
        <v>0</v>
      </c>
      <c r="R55" s="118">
        <v>0</v>
      </c>
      <c r="S55" s="121">
        <f t="shared" si="27"/>
        <v>0</v>
      </c>
      <c r="T55" s="118">
        <v>0</v>
      </c>
      <c r="U55" s="118">
        <v>0</v>
      </c>
      <c r="V55" s="118">
        <v>0</v>
      </c>
      <c r="W55" s="121">
        <f t="shared" si="30"/>
        <v>0</v>
      </c>
      <c r="X55" s="103"/>
      <c r="Y55" s="104">
        <f t="shared" si="31"/>
        <v>0</v>
      </c>
      <c r="Z55" s="104"/>
      <c r="AA55" s="104"/>
    </row>
    <row r="56" spans="1:27" ht="13" x14ac:dyDescent="0.3">
      <c r="A56" s="46"/>
      <c r="B56" s="46" t="s">
        <v>160</v>
      </c>
      <c r="C56" s="45"/>
      <c r="D56" s="118">
        <v>0</v>
      </c>
      <c r="E56" s="65"/>
      <c r="F56" s="65"/>
      <c r="G56" s="65"/>
      <c r="H56" s="118">
        <v>0</v>
      </c>
      <c r="I56" s="118">
        <v>0</v>
      </c>
      <c r="J56" s="118">
        <v>0</v>
      </c>
      <c r="K56" s="121">
        <f t="shared" si="25"/>
        <v>0</v>
      </c>
      <c r="L56" s="118">
        <v>0</v>
      </c>
      <c r="M56" s="118">
        <v>0</v>
      </c>
      <c r="N56" s="118">
        <v>0</v>
      </c>
      <c r="O56" s="121">
        <f t="shared" si="26"/>
        <v>0</v>
      </c>
      <c r="P56" s="118">
        <v>0</v>
      </c>
      <c r="Q56" s="118">
        <v>0</v>
      </c>
      <c r="R56" s="118">
        <v>0</v>
      </c>
      <c r="S56" s="121">
        <f t="shared" si="27"/>
        <v>0</v>
      </c>
      <c r="T56" s="118">
        <v>0</v>
      </c>
      <c r="U56" s="118">
        <v>0</v>
      </c>
      <c r="V56" s="118">
        <v>0</v>
      </c>
      <c r="W56" s="121">
        <f t="shared" si="30"/>
        <v>0</v>
      </c>
      <c r="X56" s="103"/>
      <c r="Y56" s="104">
        <f t="shared" si="31"/>
        <v>0</v>
      </c>
      <c r="Z56" s="104"/>
      <c r="AA56" s="104"/>
    </row>
    <row r="57" spans="1:27" ht="13" x14ac:dyDescent="0.3">
      <c r="A57" s="46"/>
      <c r="B57" s="46" t="s">
        <v>161</v>
      </c>
      <c r="C57" s="45"/>
      <c r="D57" s="118">
        <v>57608</v>
      </c>
      <c r="E57" s="65"/>
      <c r="F57" s="65"/>
      <c r="G57" s="65"/>
      <c r="H57" s="120">
        <v>4797</v>
      </c>
      <c r="I57" s="120">
        <v>4797</v>
      </c>
      <c r="J57" s="120">
        <v>4797</v>
      </c>
      <c r="K57" s="121">
        <f t="shared" si="25"/>
        <v>14391</v>
      </c>
      <c r="L57" s="120">
        <v>4797</v>
      </c>
      <c r="M57" s="120">
        <v>4797</v>
      </c>
      <c r="N57" s="120">
        <v>4797</v>
      </c>
      <c r="O57" s="121">
        <f t="shared" si="26"/>
        <v>14391</v>
      </c>
      <c r="P57" s="120">
        <v>4797</v>
      </c>
      <c r="Q57" s="120">
        <v>4797</v>
      </c>
      <c r="R57" s="120">
        <v>4797</v>
      </c>
      <c r="S57" s="121">
        <f t="shared" si="27"/>
        <v>14391</v>
      </c>
      <c r="T57" s="120">
        <v>4797</v>
      </c>
      <c r="U57" s="120">
        <v>4797</v>
      </c>
      <c r="V57" s="120">
        <v>4797</v>
      </c>
      <c r="W57" s="121">
        <f t="shared" si="30"/>
        <v>14391</v>
      </c>
      <c r="X57" s="103"/>
      <c r="Y57" s="104">
        <f t="shared" si="31"/>
        <v>57564</v>
      </c>
      <c r="Z57" s="104"/>
      <c r="AA57" s="104"/>
    </row>
    <row r="58" spans="1:27" ht="13" x14ac:dyDescent="0.3">
      <c r="A58" s="46"/>
      <c r="B58" s="46" t="s">
        <v>33</v>
      </c>
      <c r="C58" s="45"/>
      <c r="D58" s="118">
        <v>550710</v>
      </c>
      <c r="E58" s="65"/>
      <c r="F58" s="65"/>
      <c r="G58" s="65"/>
      <c r="H58" s="120">
        <v>47269</v>
      </c>
      <c r="I58" s="120">
        <v>47269</v>
      </c>
      <c r="J58" s="120">
        <v>47269</v>
      </c>
      <c r="K58" s="121">
        <f t="shared" si="25"/>
        <v>141807</v>
      </c>
      <c r="L58" s="120">
        <v>47269</v>
      </c>
      <c r="M58" s="120">
        <v>47269</v>
      </c>
      <c r="N58" s="120">
        <v>47269</v>
      </c>
      <c r="O58" s="121">
        <f t="shared" si="26"/>
        <v>141807</v>
      </c>
      <c r="P58" s="120">
        <v>47269</v>
      </c>
      <c r="Q58" s="120">
        <v>47269</v>
      </c>
      <c r="R58" s="120">
        <v>47269</v>
      </c>
      <c r="S58" s="121">
        <f t="shared" si="27"/>
        <v>141807</v>
      </c>
      <c r="T58" s="120">
        <v>47269</v>
      </c>
      <c r="U58" s="120">
        <v>47269</v>
      </c>
      <c r="V58" s="120">
        <v>47272</v>
      </c>
      <c r="W58" s="121">
        <f t="shared" si="30"/>
        <v>141810</v>
      </c>
      <c r="X58" s="103"/>
      <c r="Y58" s="104">
        <f t="shared" si="31"/>
        <v>567231</v>
      </c>
      <c r="Z58" s="104"/>
      <c r="AA58" s="104"/>
    </row>
    <row r="59" spans="1:27" ht="13" x14ac:dyDescent="0.3">
      <c r="A59" s="46"/>
      <c r="B59" s="46" t="s">
        <v>162</v>
      </c>
      <c r="C59" s="45"/>
      <c r="D59" s="118">
        <v>0</v>
      </c>
      <c r="E59" s="65"/>
      <c r="F59" s="65"/>
      <c r="G59" s="65"/>
      <c r="H59" s="118">
        <v>0</v>
      </c>
      <c r="I59" s="118">
        <v>0</v>
      </c>
      <c r="J59" s="118">
        <v>0</v>
      </c>
      <c r="K59" s="121">
        <f t="shared" si="25"/>
        <v>0</v>
      </c>
      <c r="L59" s="118">
        <v>0</v>
      </c>
      <c r="M59" s="118">
        <v>0</v>
      </c>
      <c r="N59" s="118">
        <v>0</v>
      </c>
      <c r="O59" s="121">
        <f t="shared" si="26"/>
        <v>0</v>
      </c>
      <c r="P59" s="118">
        <v>0</v>
      </c>
      <c r="Q59" s="118">
        <v>0</v>
      </c>
      <c r="R59" s="118">
        <v>0</v>
      </c>
      <c r="S59" s="121">
        <f t="shared" si="27"/>
        <v>0</v>
      </c>
      <c r="T59" s="118">
        <v>0</v>
      </c>
      <c r="U59" s="118">
        <v>0</v>
      </c>
      <c r="V59" s="118">
        <v>0</v>
      </c>
      <c r="W59" s="121">
        <f t="shared" si="30"/>
        <v>0</v>
      </c>
      <c r="X59" s="103"/>
      <c r="Y59" s="104">
        <f t="shared" si="31"/>
        <v>0</v>
      </c>
      <c r="Z59" s="104"/>
      <c r="AA59" s="104"/>
    </row>
    <row r="60" spans="1:27" ht="13" x14ac:dyDescent="0.3">
      <c r="A60" s="46"/>
      <c r="B60" s="46" t="s">
        <v>163</v>
      </c>
      <c r="C60" s="45"/>
      <c r="D60" s="120">
        <v>126185</v>
      </c>
      <c r="E60" s="65"/>
      <c r="F60" s="65"/>
      <c r="G60" s="65"/>
      <c r="H60" s="120">
        <v>9912.69</v>
      </c>
      <c r="I60" s="120">
        <v>9954.69</v>
      </c>
      <c r="J60" s="120">
        <v>10037.69</v>
      </c>
      <c r="K60" s="121">
        <f t="shared" si="25"/>
        <v>29905.07</v>
      </c>
      <c r="L60" s="120">
        <v>10037.69</v>
      </c>
      <c r="M60" s="120">
        <v>10058.34</v>
      </c>
      <c r="N60" s="120">
        <v>10142.34</v>
      </c>
      <c r="O60" s="121">
        <f t="shared" si="26"/>
        <v>30238.37</v>
      </c>
      <c r="P60" s="120">
        <v>10045.41</v>
      </c>
      <c r="Q60" s="120">
        <v>10142.34</v>
      </c>
      <c r="R60" s="120">
        <v>10225.34</v>
      </c>
      <c r="S60" s="121">
        <f t="shared" si="27"/>
        <v>30413.09</v>
      </c>
      <c r="T60" s="120">
        <v>10128.41</v>
      </c>
      <c r="U60" s="120">
        <v>10128.41</v>
      </c>
      <c r="V60" s="120">
        <v>10128.41</v>
      </c>
      <c r="W60" s="121">
        <f t="shared" si="28"/>
        <v>30385.23</v>
      </c>
      <c r="X60" s="103"/>
      <c r="Y60" s="104">
        <f t="shared" si="29"/>
        <v>120941.75999999999</v>
      </c>
      <c r="Z60" s="104"/>
      <c r="AA60" s="104"/>
    </row>
    <row r="61" spans="1:27" ht="13" x14ac:dyDescent="0.3">
      <c r="A61" s="46"/>
      <c r="B61" s="46" t="s">
        <v>34</v>
      </c>
      <c r="C61" s="45"/>
      <c r="D61" s="120">
        <v>167112</v>
      </c>
      <c r="E61" s="65"/>
      <c r="F61" s="65"/>
      <c r="G61" s="65"/>
      <c r="H61" s="120">
        <v>12130</v>
      </c>
      <c r="I61" s="120">
        <v>12130</v>
      </c>
      <c r="J61" s="120">
        <v>12130</v>
      </c>
      <c r="K61" s="121">
        <f t="shared" si="25"/>
        <v>36390</v>
      </c>
      <c r="L61" s="120">
        <v>12130</v>
      </c>
      <c r="M61" s="120">
        <v>12130</v>
      </c>
      <c r="N61" s="120">
        <v>12130</v>
      </c>
      <c r="O61" s="121">
        <f t="shared" si="26"/>
        <v>36390</v>
      </c>
      <c r="P61" s="120">
        <v>12130</v>
      </c>
      <c r="Q61" s="120">
        <v>12130</v>
      </c>
      <c r="R61" s="120">
        <v>12130</v>
      </c>
      <c r="S61" s="121">
        <f t="shared" si="27"/>
        <v>36390</v>
      </c>
      <c r="T61" s="120">
        <v>12130</v>
      </c>
      <c r="U61" s="120">
        <v>12130</v>
      </c>
      <c r="V61" s="120">
        <v>12113</v>
      </c>
      <c r="W61" s="121">
        <f t="shared" si="28"/>
        <v>36373</v>
      </c>
      <c r="X61" s="103"/>
      <c r="Y61" s="141">
        <f t="shared" si="29"/>
        <v>145543</v>
      </c>
      <c r="Z61" s="104"/>
      <c r="AA61" s="104"/>
    </row>
    <row r="62" spans="1:27" ht="13" x14ac:dyDescent="0.3">
      <c r="A62" s="46"/>
      <c r="B62" s="55" t="s">
        <v>35</v>
      </c>
      <c r="C62" s="45"/>
      <c r="D62" s="76">
        <f>SUM(D50:D61)</f>
        <v>1130180</v>
      </c>
      <c r="E62" s="57"/>
      <c r="F62" s="57"/>
      <c r="G62" s="57"/>
      <c r="H62" s="76">
        <f>SUM(H50:H61)</f>
        <v>90959.52</v>
      </c>
      <c r="I62" s="76">
        <f>SUM(I50:I61)</f>
        <v>90601.52</v>
      </c>
      <c r="J62" s="76">
        <f>SUM(J50:J61)</f>
        <v>90984.52</v>
      </c>
      <c r="K62" s="76">
        <f t="shared" si="25"/>
        <v>272545.56</v>
      </c>
      <c r="L62" s="76">
        <f>SUM(L50:L61)</f>
        <v>91684.52</v>
      </c>
      <c r="M62" s="76">
        <f>SUM(M50:M61)</f>
        <v>91705.17</v>
      </c>
      <c r="N62" s="76">
        <f>SUM(N50:N61)</f>
        <v>89489.17</v>
      </c>
      <c r="O62" s="76">
        <f t="shared" si="26"/>
        <v>272878.86</v>
      </c>
      <c r="P62" s="76">
        <f>SUM(P50:P61)</f>
        <v>92492.24</v>
      </c>
      <c r="Q62" s="76">
        <f>SUM(Q50:Q61)</f>
        <v>90089.17</v>
      </c>
      <c r="R62" s="76">
        <f>SUM(R50:R61)</f>
        <v>91472.17</v>
      </c>
      <c r="S62" s="76">
        <f t="shared" si="27"/>
        <v>274053.58</v>
      </c>
      <c r="T62" s="76">
        <f>SUM(T50:T61)</f>
        <v>90775.24</v>
      </c>
      <c r="U62" s="76">
        <f>SUM(U50:U61)</f>
        <v>92275.24</v>
      </c>
      <c r="V62" s="76">
        <f>SUM(V50:V61)</f>
        <v>91049.24</v>
      </c>
      <c r="W62" s="76">
        <f t="shared" si="28"/>
        <v>274099.72000000003</v>
      </c>
      <c r="X62" s="103"/>
      <c r="Y62" s="153">
        <f t="shared" si="29"/>
        <v>1093577.72</v>
      </c>
      <c r="Z62" s="104"/>
      <c r="AA62" s="104"/>
    </row>
    <row r="63" spans="1:27" ht="13" x14ac:dyDescent="0.3">
      <c r="A63" s="46"/>
      <c r="B63" s="52"/>
      <c r="C63" s="45"/>
      <c r="D63" s="102"/>
      <c r="E63" s="60"/>
      <c r="F63" s="60"/>
      <c r="G63" s="60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4"/>
      <c r="AA63" s="104"/>
    </row>
    <row r="64" spans="1:27" ht="13" x14ac:dyDescent="0.3">
      <c r="A64" s="46"/>
      <c r="B64" s="55" t="s">
        <v>164</v>
      </c>
      <c r="C64" s="45"/>
      <c r="D64" s="76">
        <f>D62+D47+D37+D29</f>
        <v>5914674</v>
      </c>
      <c r="E64" s="57"/>
      <c r="F64" s="57"/>
      <c r="G64" s="57"/>
      <c r="H64" s="76">
        <f t="shared" ref="H64:W64" si="32">H62+H47+H37+H29</f>
        <v>554997.27</v>
      </c>
      <c r="I64" s="76">
        <f t="shared" si="32"/>
        <v>533574.86</v>
      </c>
      <c r="J64" s="76">
        <f t="shared" si="32"/>
        <v>498005.07000000007</v>
      </c>
      <c r="K64" s="76">
        <f t="shared" si="32"/>
        <v>1586577.2</v>
      </c>
      <c r="L64" s="76">
        <f t="shared" si="32"/>
        <v>536204.03</v>
      </c>
      <c r="M64" s="76">
        <f t="shared" si="32"/>
        <v>520165.94999999995</v>
      </c>
      <c r="N64" s="76">
        <f t="shared" si="32"/>
        <v>428318</v>
      </c>
      <c r="O64" s="76">
        <f t="shared" si="32"/>
        <v>1484687.98</v>
      </c>
      <c r="P64" s="76">
        <f t="shared" si="32"/>
        <v>559444.21</v>
      </c>
      <c r="Q64" s="76">
        <f t="shared" si="32"/>
        <v>523958.84</v>
      </c>
      <c r="R64" s="76">
        <f t="shared" si="32"/>
        <v>528445.07000000007</v>
      </c>
      <c r="S64" s="76">
        <f t="shared" si="32"/>
        <v>1611848.12</v>
      </c>
      <c r="T64" s="76">
        <f t="shared" si="32"/>
        <v>545736.30000000005</v>
      </c>
      <c r="U64" s="76">
        <f t="shared" si="32"/>
        <v>543710.37</v>
      </c>
      <c r="V64" s="76">
        <f t="shared" si="32"/>
        <v>518053.48</v>
      </c>
      <c r="W64" s="142">
        <f t="shared" si="32"/>
        <v>1607500.1500000001</v>
      </c>
      <c r="X64" s="103"/>
      <c r="Y64" s="154">
        <f>SUM(K64,O64,S64,W64)</f>
        <v>6290613.4500000002</v>
      </c>
      <c r="Z64" s="104"/>
      <c r="AA64" s="104"/>
    </row>
    <row r="65" spans="1:27" ht="12.75" customHeight="1" x14ac:dyDescent="0.3">
      <c r="A65" s="58" t="s">
        <v>165</v>
      </c>
      <c r="B65" s="55"/>
      <c r="C65" s="45"/>
      <c r="D65" s="76">
        <f>D16-D64</f>
        <v>486227</v>
      </c>
      <c r="E65" s="57"/>
      <c r="F65" s="57"/>
      <c r="G65" s="57"/>
      <c r="H65" s="76">
        <f t="shared" ref="H65:W65" si="33">H16-H64</f>
        <v>-22047.95000000007</v>
      </c>
      <c r="I65" s="76">
        <f t="shared" si="33"/>
        <v>-625.54000000003725</v>
      </c>
      <c r="J65" s="76">
        <f t="shared" si="33"/>
        <v>34944.249999999884</v>
      </c>
      <c r="K65" s="76">
        <f t="shared" si="33"/>
        <v>12270.760000000009</v>
      </c>
      <c r="L65" s="76">
        <f t="shared" si="33"/>
        <v>-3254.7100000000792</v>
      </c>
      <c r="M65" s="76">
        <f t="shared" si="33"/>
        <v>12783.369999999995</v>
      </c>
      <c r="N65" s="76">
        <f t="shared" si="33"/>
        <v>104631.31999999995</v>
      </c>
      <c r="O65" s="76">
        <f t="shared" si="33"/>
        <v>114159.97999999998</v>
      </c>
      <c r="P65" s="76">
        <f t="shared" si="33"/>
        <v>-26494.890000000014</v>
      </c>
      <c r="Q65" s="76">
        <f t="shared" si="33"/>
        <v>8990.4799999999232</v>
      </c>
      <c r="R65" s="76">
        <f t="shared" si="33"/>
        <v>4504.2499999998836</v>
      </c>
      <c r="S65" s="76">
        <f t="shared" si="33"/>
        <v>-13000.160000000149</v>
      </c>
      <c r="T65" s="76">
        <f t="shared" si="33"/>
        <v>-12786.980000000098</v>
      </c>
      <c r="U65" s="76">
        <f t="shared" si="33"/>
        <v>-10761.050000000047</v>
      </c>
      <c r="V65" s="76">
        <f t="shared" si="33"/>
        <v>14895.839999999967</v>
      </c>
      <c r="W65" s="76">
        <f t="shared" si="33"/>
        <v>-8652.190000000177</v>
      </c>
      <c r="X65" s="103"/>
      <c r="Y65" s="153">
        <f t="shared" ref="Y65" si="34">SUM(K65,O65,S65,W65)</f>
        <v>104778.38999999966</v>
      </c>
      <c r="Z65" s="104"/>
      <c r="AA65" s="104"/>
    </row>
    <row r="66" spans="1:27" ht="12.75" customHeight="1" x14ac:dyDescent="0.3">
      <c r="A66" s="58"/>
      <c r="B66" s="52"/>
      <c r="C66" s="45"/>
      <c r="D66" s="143"/>
      <c r="E66" s="57"/>
      <c r="F66" s="57"/>
      <c r="G66" s="57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3"/>
      <c r="Y66" s="116"/>
      <c r="Z66" s="104"/>
      <c r="AA66" s="104"/>
    </row>
    <row r="67" spans="1:27" ht="13.5" thickBot="1" x14ac:dyDescent="0.35">
      <c r="A67" s="58" t="s">
        <v>36</v>
      </c>
      <c r="B67" s="55"/>
      <c r="C67" s="45"/>
      <c r="D67" s="148">
        <f>D65</f>
        <v>486227</v>
      </c>
      <c r="E67" s="101"/>
      <c r="F67" s="101"/>
      <c r="G67" s="101"/>
      <c r="H67" s="146">
        <f>H65</f>
        <v>-22047.95000000007</v>
      </c>
      <c r="I67" s="146">
        <f t="shared" ref="I67:W67" si="35">I65</f>
        <v>-625.54000000003725</v>
      </c>
      <c r="J67" s="146">
        <f t="shared" si="35"/>
        <v>34944.249999999884</v>
      </c>
      <c r="K67" s="146">
        <f t="shared" si="35"/>
        <v>12270.760000000009</v>
      </c>
      <c r="L67" s="146">
        <f t="shared" si="35"/>
        <v>-3254.7100000000792</v>
      </c>
      <c r="M67" s="146">
        <f t="shared" si="35"/>
        <v>12783.369999999995</v>
      </c>
      <c r="N67" s="146">
        <f t="shared" si="35"/>
        <v>104631.31999999995</v>
      </c>
      <c r="O67" s="146">
        <f t="shared" si="35"/>
        <v>114159.97999999998</v>
      </c>
      <c r="P67" s="146">
        <f t="shared" si="35"/>
        <v>-26494.890000000014</v>
      </c>
      <c r="Q67" s="146">
        <f t="shared" si="35"/>
        <v>8990.4799999999232</v>
      </c>
      <c r="R67" s="146">
        <f t="shared" si="35"/>
        <v>4504.2499999998836</v>
      </c>
      <c r="S67" s="146">
        <f t="shared" si="35"/>
        <v>-13000.160000000149</v>
      </c>
      <c r="T67" s="146">
        <f t="shared" si="35"/>
        <v>-12786.980000000098</v>
      </c>
      <c r="U67" s="146">
        <f t="shared" si="35"/>
        <v>-10761.050000000047</v>
      </c>
      <c r="V67" s="146">
        <f t="shared" si="35"/>
        <v>14895.839999999967</v>
      </c>
      <c r="W67" s="146">
        <f t="shared" si="35"/>
        <v>-8652.190000000177</v>
      </c>
      <c r="X67" s="147"/>
      <c r="Y67" s="155">
        <f>SUM(K67,O67,S67,W67)</f>
        <v>104778.38999999966</v>
      </c>
      <c r="Z67" s="104"/>
      <c r="AA67" s="104"/>
    </row>
    <row r="68" spans="1:27" ht="12.75" customHeight="1" thickTop="1" x14ac:dyDescent="0.3">
      <c r="D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4"/>
      <c r="Z68" s="104"/>
      <c r="AA68" s="104"/>
    </row>
    <row r="69" spans="1:27" ht="12.75" customHeight="1" x14ac:dyDescent="0.3">
      <c r="D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4"/>
      <c r="Z69" s="104"/>
      <c r="AA69" s="104"/>
    </row>
    <row r="70" spans="1:27" ht="12.75" customHeight="1" x14ac:dyDescent="0.3"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4"/>
      <c r="Z70" s="104"/>
      <c r="AA70" s="104"/>
    </row>
  </sheetData>
  <printOptions headings="1" gridLines="1"/>
  <pageMargins left="0.75" right="0.35" top="0.5" bottom="0.5" header="0.5" footer="0.5"/>
  <pageSetup paperSize="400" scale="44" orientation="landscape" r:id="rId1"/>
  <headerFooter alignWithMargins="0">
    <oddHeader xml:space="preserve">&amp;C&amp;"Arial,Bold"&amp;11
</oddHeader>
    <oddFooter>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AC73"/>
  <sheetViews>
    <sheetView showGridLines="0" workbookViewId="0">
      <selection activeCell="I14" sqref="I14"/>
    </sheetView>
  </sheetViews>
  <sheetFormatPr defaultColWidth="9.1796875" defaultRowHeight="12.75" customHeight="1" x14ac:dyDescent="0.3"/>
  <cols>
    <col min="1" max="1" width="1.81640625" style="43" customWidth="1"/>
    <col min="2" max="2" width="44.26953125" style="43" bestFit="1" customWidth="1"/>
    <col min="3" max="3" width="2.81640625" style="43" customWidth="1"/>
    <col min="4" max="4" width="10.7265625" style="43" customWidth="1"/>
    <col min="5" max="5" width="2.81640625" style="2" customWidth="1"/>
    <col min="6" max="13" width="10.7265625" style="43" customWidth="1"/>
    <col min="14" max="16" width="10.7265625" style="43" hidden="1" customWidth="1"/>
    <col min="17" max="17" width="10.7265625" style="43" customWidth="1"/>
    <col min="18" max="20" width="10.7265625" style="43" hidden="1" customWidth="1"/>
    <col min="21" max="21" width="10.7265625" style="43" customWidth="1"/>
    <col min="22" max="22" width="2.7265625" style="46" customWidth="1"/>
    <col min="23" max="24" width="9.7265625" style="43" bestFit="1" customWidth="1"/>
    <col min="25" max="25" width="11.6328125" style="43" bestFit="1" customWidth="1"/>
    <col min="26" max="26" width="1.81640625" style="43" customWidth="1"/>
    <col min="27" max="16384" width="9.1796875" style="43"/>
  </cols>
  <sheetData>
    <row r="1" spans="1:29" ht="12.75" customHeight="1" x14ac:dyDescent="0.3">
      <c r="A1" s="61" t="str">
        <f>'Cover Sheet'!A2</f>
        <v>The Goodwill Excel Center, Public Charter School</v>
      </c>
    </row>
    <row r="2" spans="1:29" ht="13" x14ac:dyDescent="0.3">
      <c r="A2" s="43" t="str">
        <f>'Cover Sheet'!A8&amp;" "&amp;'Cover Sheet'!$A$9&amp;" Financials"</f>
        <v>FY2019 July 1, 2018 - June 30, 2019 Financials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/>
      <c r="W2" s="51"/>
      <c r="X2" s="2"/>
      <c r="Y2" s="73"/>
    </row>
    <row r="3" spans="1:29" ht="13" x14ac:dyDescent="0.3">
      <c r="A3" s="45"/>
      <c r="B3" s="46"/>
      <c r="C3" s="45"/>
      <c r="D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5"/>
      <c r="W3" s="46"/>
      <c r="X3" s="45"/>
      <c r="Y3" s="46"/>
    </row>
    <row r="4" spans="1:29" ht="13" x14ac:dyDescent="0.3">
      <c r="A4" s="2"/>
      <c r="B4" s="2"/>
      <c r="C4" s="45"/>
      <c r="D4" s="48" t="s">
        <v>148</v>
      </c>
      <c r="E4" s="49"/>
      <c r="F4" s="48" t="s">
        <v>136</v>
      </c>
      <c r="G4" s="48" t="s">
        <v>137</v>
      </c>
      <c r="H4" s="48" t="s">
        <v>138</v>
      </c>
      <c r="I4" s="48" t="s">
        <v>82</v>
      </c>
      <c r="J4" s="48" t="s">
        <v>139</v>
      </c>
      <c r="K4" s="48" t="s">
        <v>140</v>
      </c>
      <c r="L4" s="48" t="s">
        <v>141</v>
      </c>
      <c r="M4" s="48" t="s">
        <v>83</v>
      </c>
      <c r="N4" s="48" t="s">
        <v>142</v>
      </c>
      <c r="O4" s="48" t="s">
        <v>143</v>
      </c>
      <c r="P4" s="48" t="s">
        <v>144</v>
      </c>
      <c r="Q4" s="48" t="s">
        <v>84</v>
      </c>
      <c r="R4" s="48" t="s">
        <v>145</v>
      </c>
      <c r="S4" s="48" t="s">
        <v>146</v>
      </c>
      <c r="T4" s="48" t="s">
        <v>147</v>
      </c>
      <c r="U4" s="48" t="s">
        <v>85</v>
      </c>
      <c r="V4" s="45"/>
      <c r="W4" s="74"/>
      <c r="X4" s="75" t="s">
        <v>0</v>
      </c>
      <c r="Y4" s="74"/>
      <c r="AA4" s="61" t="s">
        <v>150</v>
      </c>
    </row>
    <row r="5" spans="1:29" ht="15" x14ac:dyDescent="0.3">
      <c r="B5" s="2"/>
      <c r="C5" s="45"/>
      <c r="D5" s="50" t="s">
        <v>37</v>
      </c>
      <c r="E5" s="51"/>
      <c r="F5" s="50" t="s">
        <v>37</v>
      </c>
      <c r="G5" s="50" t="s">
        <v>37</v>
      </c>
      <c r="H5" s="50" t="s">
        <v>37</v>
      </c>
      <c r="I5" s="50" t="s">
        <v>37</v>
      </c>
      <c r="J5" s="50" t="s">
        <v>37</v>
      </c>
      <c r="K5" s="50" t="s">
        <v>37</v>
      </c>
      <c r="L5" s="50" t="s">
        <v>37</v>
      </c>
      <c r="M5" s="50" t="s">
        <v>37</v>
      </c>
      <c r="N5" s="50" t="s">
        <v>37</v>
      </c>
      <c r="O5" s="50" t="s">
        <v>37</v>
      </c>
      <c r="P5" s="50" t="s">
        <v>37</v>
      </c>
      <c r="Q5" s="50" t="s">
        <v>37</v>
      </c>
      <c r="R5" s="50" t="s">
        <v>37</v>
      </c>
      <c r="S5" s="50" t="s">
        <v>37</v>
      </c>
      <c r="T5" s="50" t="s">
        <v>37</v>
      </c>
      <c r="U5" s="50" t="s">
        <v>37</v>
      </c>
      <c r="V5" s="45"/>
      <c r="W5" s="50" t="s">
        <v>1</v>
      </c>
      <c r="X5" s="50" t="s">
        <v>2</v>
      </c>
      <c r="Y5" s="50" t="s">
        <v>3</v>
      </c>
      <c r="AA5" s="43" t="s">
        <v>151</v>
      </c>
      <c r="AC5" s="108" t="s">
        <v>172</v>
      </c>
    </row>
    <row r="6" spans="1:29" ht="13" x14ac:dyDescent="0.3">
      <c r="A6" s="52" t="s">
        <v>4</v>
      </c>
      <c r="B6" s="2"/>
      <c r="C6" s="45"/>
      <c r="V6" s="45"/>
      <c r="W6" s="51"/>
      <c r="X6" s="51"/>
      <c r="Y6" s="51"/>
    </row>
    <row r="7" spans="1:29" ht="13" x14ac:dyDescent="0.3">
      <c r="A7" s="46"/>
      <c r="B7" s="46" t="s">
        <v>152</v>
      </c>
      <c r="C7" s="45"/>
      <c r="D7" s="53"/>
      <c r="E7" s="54"/>
      <c r="F7" s="53"/>
      <c r="G7" s="53"/>
      <c r="H7" s="53"/>
      <c r="I7" s="54">
        <f>SUM(F7:H7)</f>
        <v>0</v>
      </c>
      <c r="J7" s="53"/>
      <c r="K7" s="53"/>
      <c r="L7" s="53"/>
      <c r="M7" s="54">
        <f>SUM(J7:L7)</f>
        <v>0</v>
      </c>
      <c r="N7" s="53"/>
      <c r="O7" s="53"/>
      <c r="P7" s="53"/>
      <c r="Q7" s="54">
        <f>SUM(N7:P7)</f>
        <v>0</v>
      </c>
      <c r="R7" s="53"/>
      <c r="S7" s="53"/>
      <c r="T7" s="53"/>
      <c r="U7" s="54">
        <f>SUM(R7:T7)</f>
        <v>0</v>
      </c>
      <c r="V7" s="45"/>
      <c r="W7" s="54">
        <f>SUM(I7,M7,Q7,U7)</f>
        <v>0</v>
      </c>
      <c r="X7" s="54">
        <f>IF('Cover Sheet'!$A$9=References!$A$3,'Annual Budget'!K7,IF('Cover Sheet'!$A$9=References!$A$4,SUM('Annual Budget'!K7,'Annual Budget'!S7),IF('Cover Sheet'!$A$9=References!$A$5,SUM('Annual Budget'!K7,'Annual Budget'!S7,'Annual Budget'!O7),SUM('Annual Budget'!K7,'Annual Budget'!S7,'Annual Budget'!O7,'Annual Budget'!W7))))</f>
        <v>4212913.4399999995</v>
      </c>
      <c r="Y7" s="66">
        <f>W7-X7</f>
        <v>-4212913.4399999995</v>
      </c>
      <c r="AA7" s="54"/>
    </row>
    <row r="8" spans="1:29" ht="13" x14ac:dyDescent="0.3">
      <c r="A8" s="46"/>
      <c r="B8" s="46" t="s">
        <v>153</v>
      </c>
      <c r="C8" s="45"/>
      <c r="D8" s="106"/>
      <c r="E8" s="54"/>
      <c r="F8" s="106"/>
      <c r="G8" s="106"/>
      <c r="H8" s="106"/>
      <c r="I8" s="54">
        <f>SUM(F8:H8)</f>
        <v>0</v>
      </c>
      <c r="J8" s="106"/>
      <c r="K8" s="106"/>
      <c r="L8" s="106"/>
      <c r="M8" s="54">
        <f>SUM(J8:L8)</f>
        <v>0</v>
      </c>
      <c r="N8" s="106"/>
      <c r="O8" s="106"/>
      <c r="P8" s="106"/>
      <c r="Q8" s="54">
        <f>SUM(N8:P8)</f>
        <v>0</v>
      </c>
      <c r="R8" s="106"/>
      <c r="S8" s="106"/>
      <c r="T8" s="106"/>
      <c r="U8" s="54">
        <f>SUM(R8:T8)</f>
        <v>0</v>
      </c>
      <c r="V8" s="45"/>
      <c r="W8" s="54">
        <f>SUM(I8,M8,Q8,U8)</f>
        <v>0</v>
      </c>
      <c r="X8" s="54">
        <f>IF('Cover Sheet'!$A$9=References!$A$3,'Annual Budget'!K8,IF('Cover Sheet'!$A$9=References!$A$4,SUM('Annual Budget'!K8,'Annual Budget'!S8),IF('Cover Sheet'!$A$9=References!$A$5,SUM('Annual Budget'!K8,'Annual Budget'!S8,'Annual Budget'!O8),SUM('Annual Budget'!K8,'Annual Budget'!S8,'Annual Budget'!O8,'Annual Budget'!W8))))</f>
        <v>1125276.72</v>
      </c>
      <c r="Y8" s="66">
        <f>W8-X8</f>
        <v>-1125276.72</v>
      </c>
      <c r="AA8" s="54"/>
    </row>
    <row r="9" spans="1:29" ht="13" x14ac:dyDescent="0.3">
      <c r="A9" s="46"/>
      <c r="B9" s="46" t="s">
        <v>5</v>
      </c>
      <c r="C9" s="45"/>
      <c r="D9" s="53"/>
      <c r="E9" s="54"/>
      <c r="F9" s="53"/>
      <c r="G9" s="53"/>
      <c r="H9" s="53"/>
      <c r="I9" s="54">
        <f t="shared" ref="I9:I16" si="0">SUM(F9:H9)</f>
        <v>0</v>
      </c>
      <c r="J9" s="53"/>
      <c r="K9" s="53"/>
      <c r="L9" s="53"/>
      <c r="M9" s="54">
        <f t="shared" ref="M9:M16" si="1">SUM(J9:L9)</f>
        <v>0</v>
      </c>
      <c r="N9" s="53"/>
      <c r="O9" s="53"/>
      <c r="P9" s="53"/>
      <c r="Q9" s="54">
        <f t="shared" ref="Q9:Q16" si="2">SUM(N9:P9)</f>
        <v>0</v>
      </c>
      <c r="R9" s="53"/>
      <c r="S9" s="53"/>
      <c r="T9" s="53"/>
      <c r="U9" s="54">
        <f t="shared" ref="U9:U16" si="3">SUM(R9:T9)</f>
        <v>0</v>
      </c>
      <c r="V9" s="45"/>
      <c r="W9" s="54">
        <f t="shared" ref="W9:W15" si="4">SUM(I9,M9,Q9,U9)</f>
        <v>0</v>
      </c>
      <c r="X9" s="66">
        <f>IF('Cover Sheet'!$A$9=References!$A$3,'Annual Budget'!K9,IF('Cover Sheet'!$A$9=References!$A$4,SUM('Annual Budget'!K9,'Annual Budget'!S9),IF('Cover Sheet'!$A$9=References!$A$5,SUM('Annual Budget'!K9,'Annual Budget'!S9,'Annual Budget'!O9),SUM('Annual Budget'!K9,'Annual Budget'!S9,'Annual Budget'!O9,'Annual Budget'!W9))))</f>
        <v>1057201.68</v>
      </c>
      <c r="Y9" s="66">
        <f t="shared" ref="Y9:Y16" si="5">W9-X9</f>
        <v>-1057201.68</v>
      </c>
    </row>
    <row r="10" spans="1:29" ht="13" x14ac:dyDescent="0.3">
      <c r="A10" s="46"/>
      <c r="B10" s="46" t="s">
        <v>166</v>
      </c>
      <c r="C10" s="45"/>
      <c r="D10" s="53"/>
      <c r="E10" s="54"/>
      <c r="F10" s="53"/>
      <c r="G10" s="53"/>
      <c r="H10" s="53"/>
      <c r="I10" s="54">
        <f t="shared" si="0"/>
        <v>0</v>
      </c>
      <c r="J10" s="53"/>
      <c r="K10" s="53"/>
      <c r="L10" s="53"/>
      <c r="M10" s="54">
        <f t="shared" si="1"/>
        <v>0</v>
      </c>
      <c r="N10" s="53"/>
      <c r="O10" s="53"/>
      <c r="P10" s="53"/>
      <c r="Q10" s="54">
        <f t="shared" si="2"/>
        <v>0</v>
      </c>
      <c r="R10" s="53"/>
      <c r="S10" s="53"/>
      <c r="T10" s="53"/>
      <c r="U10" s="54">
        <f t="shared" si="3"/>
        <v>0</v>
      </c>
      <c r="V10" s="45"/>
      <c r="W10" s="54">
        <f t="shared" si="4"/>
        <v>0</v>
      </c>
      <c r="X10" s="66">
        <f>IF('Cover Sheet'!$A$9=References!$A$3,'Annual Budget'!K10,IF('Cover Sheet'!$A$9=References!$A$4,SUM('Annual Budget'!K10,'Annual Budget'!S10),IF('Cover Sheet'!$A$9=References!$A$5,SUM('Annual Budget'!K10,'Annual Budget'!S10,'Annual Budget'!O10),SUM('Annual Budget'!K10,'Annual Budget'!S10,'Annual Budget'!O10,'Annual Budget'!W10))))</f>
        <v>0</v>
      </c>
      <c r="Y10" s="66">
        <f t="shared" si="5"/>
        <v>0</v>
      </c>
      <c r="AC10" s="61" t="s">
        <v>175</v>
      </c>
    </row>
    <row r="11" spans="1:29" ht="13" x14ac:dyDescent="0.3">
      <c r="A11" s="46"/>
      <c r="B11" s="46" t="s">
        <v>6</v>
      </c>
      <c r="C11" s="45"/>
      <c r="D11" s="53"/>
      <c r="E11" s="54"/>
      <c r="F11" s="53"/>
      <c r="G11" s="53"/>
      <c r="H11" s="53"/>
      <c r="I11" s="54">
        <f t="shared" si="0"/>
        <v>0</v>
      </c>
      <c r="J11" s="53"/>
      <c r="K11" s="53"/>
      <c r="L11" s="53"/>
      <c r="M11" s="54">
        <f t="shared" si="1"/>
        <v>0</v>
      </c>
      <c r="N11" s="53"/>
      <c r="O11" s="53"/>
      <c r="P11" s="53"/>
      <c r="Q11" s="54">
        <f t="shared" si="2"/>
        <v>0</v>
      </c>
      <c r="R11" s="53"/>
      <c r="S11" s="53"/>
      <c r="T11" s="53"/>
      <c r="U11" s="54">
        <f t="shared" si="3"/>
        <v>0</v>
      </c>
      <c r="V11" s="45"/>
      <c r="W11" s="54">
        <f t="shared" si="4"/>
        <v>0</v>
      </c>
      <c r="X11" s="66">
        <f>IF('Cover Sheet'!$A$9=References!$A$3,'Annual Budget'!K11,IF('Cover Sheet'!$A$9=References!$A$4,SUM('Annual Budget'!K11,'Annual Budget'!S11),IF('Cover Sheet'!$A$9=References!$A$5,SUM('Annual Budget'!K11,'Annual Budget'!S11,'Annual Budget'!O11),SUM('Annual Budget'!K11,'Annual Budget'!S11,'Annual Budget'!O11,'Annual Budget'!W11))))</f>
        <v>0</v>
      </c>
      <c r="Y11" s="66">
        <f t="shared" si="5"/>
        <v>0</v>
      </c>
      <c r="AC11" s="61" t="s">
        <v>176</v>
      </c>
    </row>
    <row r="12" spans="1:29" ht="13" x14ac:dyDescent="0.3">
      <c r="A12" s="46"/>
      <c r="B12" s="46" t="s">
        <v>7</v>
      </c>
      <c r="C12" s="45"/>
      <c r="D12" s="53"/>
      <c r="E12" s="54"/>
      <c r="F12" s="53"/>
      <c r="G12" s="53"/>
      <c r="H12" s="53"/>
      <c r="I12" s="54">
        <f t="shared" si="0"/>
        <v>0</v>
      </c>
      <c r="J12" s="53"/>
      <c r="K12" s="53"/>
      <c r="L12" s="53"/>
      <c r="M12" s="54">
        <f t="shared" si="1"/>
        <v>0</v>
      </c>
      <c r="N12" s="53"/>
      <c r="O12" s="53"/>
      <c r="P12" s="53"/>
      <c r="Q12" s="54">
        <f t="shared" si="2"/>
        <v>0</v>
      </c>
      <c r="R12" s="53"/>
      <c r="S12" s="53"/>
      <c r="T12" s="53"/>
      <c r="U12" s="54">
        <f t="shared" si="3"/>
        <v>0</v>
      </c>
      <c r="V12" s="45"/>
      <c r="W12" s="54">
        <f t="shared" si="4"/>
        <v>0</v>
      </c>
      <c r="X12" s="66">
        <f>IF('Cover Sheet'!$A$9=References!$A$3,'Annual Budget'!K12,IF('Cover Sheet'!$A$9=References!$A$4,SUM('Annual Budget'!K12,'Annual Budget'!S12),IF('Cover Sheet'!$A$9=References!$A$5,SUM('Annual Budget'!K12,'Annual Budget'!S12,'Annual Budget'!O12),SUM('Annual Budget'!K12,'Annual Budget'!S12,'Annual Budget'!O12,'Annual Budget'!W12))))</f>
        <v>0</v>
      </c>
      <c r="Y12" s="66">
        <f t="shared" si="5"/>
        <v>0</v>
      </c>
    </row>
    <row r="13" spans="1:29" ht="13" x14ac:dyDescent="0.3">
      <c r="A13" s="46"/>
      <c r="B13" s="46" t="s">
        <v>8</v>
      </c>
      <c r="C13" s="45"/>
      <c r="D13" s="53"/>
      <c r="E13" s="54"/>
      <c r="F13" s="53"/>
      <c r="G13" s="53"/>
      <c r="H13" s="53"/>
      <c r="I13" s="54">
        <f t="shared" si="0"/>
        <v>0</v>
      </c>
      <c r="J13" s="53"/>
      <c r="K13" s="53"/>
      <c r="L13" s="53"/>
      <c r="M13" s="54">
        <f t="shared" si="1"/>
        <v>0</v>
      </c>
      <c r="N13" s="53"/>
      <c r="O13" s="53"/>
      <c r="P13" s="53"/>
      <c r="Q13" s="54">
        <f t="shared" si="2"/>
        <v>0</v>
      </c>
      <c r="R13" s="53"/>
      <c r="S13" s="53"/>
      <c r="T13" s="53"/>
      <c r="U13" s="54">
        <f t="shared" si="3"/>
        <v>0</v>
      </c>
      <c r="V13" s="45"/>
      <c r="W13" s="54">
        <f t="shared" si="4"/>
        <v>0</v>
      </c>
      <c r="X13" s="66">
        <f>IF('Cover Sheet'!$A$9=References!$A$3,'Annual Budget'!K13,IF('Cover Sheet'!$A$9=References!$A$4,SUM('Annual Budget'!K13,'Annual Budget'!S13),IF('Cover Sheet'!$A$9=References!$A$5,SUM('Annual Budget'!K13,'Annual Budget'!S13,'Annual Budget'!O13),SUM('Annual Budget'!K13,'Annual Budget'!S13,'Annual Budget'!O13,'Annual Budget'!W13))))</f>
        <v>0</v>
      </c>
      <c r="Y13" s="66">
        <f t="shared" si="5"/>
        <v>0</v>
      </c>
    </row>
    <row r="14" spans="1:29" ht="13" x14ac:dyDescent="0.3">
      <c r="A14" s="46"/>
      <c r="B14" s="46" t="s">
        <v>154</v>
      </c>
      <c r="C14" s="45"/>
      <c r="D14" s="106"/>
      <c r="E14" s="54"/>
      <c r="F14" s="106"/>
      <c r="G14" s="106"/>
      <c r="H14" s="106"/>
      <c r="I14" s="54">
        <f t="shared" si="0"/>
        <v>0</v>
      </c>
      <c r="J14" s="106"/>
      <c r="K14" s="106"/>
      <c r="L14" s="106"/>
      <c r="M14" s="54">
        <f t="shared" si="1"/>
        <v>0</v>
      </c>
      <c r="N14" s="106"/>
      <c r="O14" s="106"/>
      <c r="P14" s="106"/>
      <c r="Q14" s="54">
        <f t="shared" si="2"/>
        <v>0</v>
      </c>
      <c r="R14" s="106"/>
      <c r="S14" s="106"/>
      <c r="T14" s="106"/>
      <c r="U14" s="54">
        <f t="shared" si="3"/>
        <v>0</v>
      </c>
      <c r="V14" s="45"/>
      <c r="W14" s="54">
        <f t="shared" si="4"/>
        <v>0</v>
      </c>
      <c r="X14" s="66">
        <f>IF('Cover Sheet'!$A$9=References!$A$3,'Annual Budget'!K14,IF('Cover Sheet'!$A$9=References!$A$4,SUM('Annual Budget'!K14,'Annual Budget'!S14),IF('Cover Sheet'!$A$9=References!$A$5,SUM('Annual Budget'!K14,'Annual Budget'!S14,'Annual Budget'!O14),SUM('Annual Budget'!K14,'Annual Budget'!S14,'Annual Budget'!O14,'Annual Budget'!W14))))</f>
        <v>0</v>
      </c>
      <c r="Y14" s="66">
        <f t="shared" si="5"/>
        <v>0</v>
      </c>
    </row>
    <row r="15" spans="1:29" ht="13" x14ac:dyDescent="0.3">
      <c r="A15" s="46"/>
      <c r="B15" s="46" t="s">
        <v>9</v>
      </c>
      <c r="C15" s="45"/>
      <c r="D15" s="53"/>
      <c r="E15" s="54"/>
      <c r="F15" s="53"/>
      <c r="G15" s="53"/>
      <c r="H15" s="53"/>
      <c r="I15" s="54">
        <f t="shared" si="0"/>
        <v>0</v>
      </c>
      <c r="J15" s="53"/>
      <c r="K15" s="53"/>
      <c r="L15" s="53"/>
      <c r="M15" s="54">
        <f t="shared" si="1"/>
        <v>0</v>
      </c>
      <c r="N15" s="53"/>
      <c r="O15" s="53"/>
      <c r="P15" s="53"/>
      <c r="Q15" s="54">
        <f t="shared" si="2"/>
        <v>0</v>
      </c>
      <c r="R15" s="53"/>
      <c r="S15" s="53"/>
      <c r="T15" s="53"/>
      <c r="U15" s="54">
        <f t="shared" si="3"/>
        <v>0</v>
      </c>
      <c r="V15" s="45"/>
      <c r="W15" s="54">
        <f t="shared" si="4"/>
        <v>0</v>
      </c>
      <c r="X15" s="66">
        <f>IF('Cover Sheet'!$A$9=References!$A$3,'Annual Budget'!K15,IF('Cover Sheet'!$A$9=References!$A$4,SUM('Annual Budget'!K15,'Annual Budget'!S15),IF('Cover Sheet'!$A$9=References!$A$5,SUM('Annual Budget'!K15,'Annual Budget'!S15,'Annual Budget'!O15),SUM('Annual Budget'!K15,'Annual Budget'!S15,'Annual Budget'!O15,'Annual Budget'!W15))))</f>
        <v>0</v>
      </c>
      <c r="Y15" s="66">
        <f t="shared" si="5"/>
        <v>0</v>
      </c>
    </row>
    <row r="16" spans="1:29" ht="13" x14ac:dyDescent="0.3">
      <c r="A16" s="46"/>
      <c r="B16" s="55" t="s">
        <v>10</v>
      </c>
      <c r="C16" s="45"/>
      <c r="D16" s="56">
        <f>SUM(D7:D15)</f>
        <v>0</v>
      </c>
      <c r="E16" s="57"/>
      <c r="F16" s="56">
        <f>SUM(F7:F15)</f>
        <v>0</v>
      </c>
      <c r="G16" s="56">
        <f>SUM(G7:G15)</f>
        <v>0</v>
      </c>
      <c r="H16" s="56">
        <f>SUM(H7:H15)</f>
        <v>0</v>
      </c>
      <c r="I16" s="56">
        <f t="shared" si="0"/>
        <v>0</v>
      </c>
      <c r="J16" s="56">
        <f>SUM(J7:J15)</f>
        <v>0</v>
      </c>
      <c r="K16" s="56">
        <f>SUM(K7:K15)</f>
        <v>0</v>
      </c>
      <c r="L16" s="56">
        <f>SUM(L7:L15)</f>
        <v>0</v>
      </c>
      <c r="M16" s="56">
        <f t="shared" si="1"/>
        <v>0</v>
      </c>
      <c r="N16" s="56">
        <f>SUM(N7:N15)</f>
        <v>0</v>
      </c>
      <c r="O16" s="56">
        <f>SUM(O7:O15)</f>
        <v>0</v>
      </c>
      <c r="P16" s="56">
        <f>SUM(P7:P15)</f>
        <v>0</v>
      </c>
      <c r="Q16" s="56">
        <f t="shared" si="2"/>
        <v>0</v>
      </c>
      <c r="R16" s="56">
        <f>SUM(R7:R15)</f>
        <v>0</v>
      </c>
      <c r="S16" s="56">
        <f>SUM(S7:S15)</f>
        <v>0</v>
      </c>
      <c r="T16" s="56">
        <f>SUM(T7:T15)</f>
        <v>0</v>
      </c>
      <c r="U16" s="56">
        <f t="shared" si="3"/>
        <v>0</v>
      </c>
      <c r="V16" s="45"/>
      <c r="W16" s="56">
        <f>SUM(W7:W15)</f>
        <v>0</v>
      </c>
      <c r="X16" s="56">
        <f>SUM(X7:X15)</f>
        <v>6395391.8399999989</v>
      </c>
      <c r="Y16" s="56">
        <f t="shared" si="5"/>
        <v>-6395391.8399999989</v>
      </c>
    </row>
    <row r="17" spans="1:25" ht="13" x14ac:dyDescent="0.3">
      <c r="A17" s="46"/>
      <c r="B17" s="58"/>
      <c r="C17" s="45"/>
      <c r="D17" s="59"/>
      <c r="E17" s="60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45"/>
      <c r="W17" s="59"/>
      <c r="X17" s="59"/>
      <c r="Y17" s="59"/>
    </row>
    <row r="18" spans="1:25" ht="13" x14ac:dyDescent="0.3">
      <c r="A18" s="61" t="s">
        <v>158</v>
      </c>
      <c r="B18" s="2"/>
      <c r="C18" s="45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45"/>
      <c r="W18" s="62"/>
      <c r="X18" s="62"/>
      <c r="Y18" s="62"/>
    </row>
    <row r="19" spans="1:25" ht="13.5" x14ac:dyDescent="0.35">
      <c r="A19" s="63" t="s">
        <v>11</v>
      </c>
      <c r="B19" s="2"/>
      <c r="C19" s="45"/>
      <c r="D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45"/>
      <c r="W19" s="2"/>
      <c r="X19" s="2"/>
      <c r="Y19" s="2"/>
    </row>
    <row r="20" spans="1:25" ht="13" x14ac:dyDescent="0.3">
      <c r="A20" s="46"/>
      <c r="B20" s="2" t="s">
        <v>12</v>
      </c>
      <c r="C20" s="45"/>
      <c r="D20" s="64"/>
      <c r="E20" s="65"/>
      <c r="F20" s="64"/>
      <c r="G20" s="64"/>
      <c r="H20" s="64"/>
      <c r="I20" s="66">
        <f t="shared" ref="I20:I29" si="6">SUM(F20:H20)</f>
        <v>0</v>
      </c>
      <c r="J20" s="64"/>
      <c r="K20" s="64"/>
      <c r="L20" s="64"/>
      <c r="M20" s="66">
        <f t="shared" ref="M20:M29" si="7">SUM(J20:L20)</f>
        <v>0</v>
      </c>
      <c r="N20" s="64"/>
      <c r="O20" s="64"/>
      <c r="P20" s="64"/>
      <c r="Q20" s="66">
        <f t="shared" ref="Q20:Q29" si="8">SUM(N20:P20)</f>
        <v>0</v>
      </c>
      <c r="R20" s="64"/>
      <c r="S20" s="64"/>
      <c r="T20" s="64"/>
      <c r="U20" s="66">
        <f t="shared" ref="U20:U29" si="9">SUM(R20:T20)</f>
        <v>0</v>
      </c>
      <c r="V20" s="45"/>
      <c r="W20" s="54">
        <f t="shared" ref="W20:W26" si="10">SUM(I20,M20,Q20,U20)</f>
        <v>0</v>
      </c>
      <c r="X20" s="66">
        <f>IF('Cover Sheet'!$A$9=References!$A$3,'Annual Budget'!K20,IF('Cover Sheet'!$A$9=References!$A$4,SUM('Annual Budget'!K20,'Annual Budget'!S20),IF('Cover Sheet'!$A$9=References!$A$5,SUM('Annual Budget'!K20,'Annual Budget'!S20,'Annual Budget'!O20),SUM('Annual Budget'!K20,'Annual Budget'!S20,'Annual Budget'!O20,'Annual Budget'!W20))))</f>
        <v>0</v>
      </c>
      <c r="Y20" s="66">
        <f>X20-W20</f>
        <v>0</v>
      </c>
    </row>
    <row r="21" spans="1:25" ht="13" x14ac:dyDescent="0.3">
      <c r="A21" s="46"/>
      <c r="B21" s="2" t="s">
        <v>13</v>
      </c>
      <c r="C21" s="45"/>
      <c r="D21" s="64"/>
      <c r="E21" s="65"/>
      <c r="F21" s="64"/>
      <c r="G21" s="64"/>
      <c r="H21" s="64"/>
      <c r="I21" s="66">
        <f t="shared" si="6"/>
        <v>0</v>
      </c>
      <c r="J21" s="64"/>
      <c r="K21" s="64"/>
      <c r="L21" s="64"/>
      <c r="M21" s="66">
        <f t="shared" si="7"/>
        <v>0</v>
      </c>
      <c r="N21" s="64"/>
      <c r="O21" s="64"/>
      <c r="P21" s="64"/>
      <c r="Q21" s="66">
        <f t="shared" si="8"/>
        <v>0</v>
      </c>
      <c r="R21" s="64"/>
      <c r="S21" s="64"/>
      <c r="T21" s="64"/>
      <c r="U21" s="66">
        <f t="shared" si="9"/>
        <v>0</v>
      </c>
      <c r="V21" s="45"/>
      <c r="W21" s="54">
        <f t="shared" si="10"/>
        <v>0</v>
      </c>
      <c r="X21" s="66">
        <f>IF('Cover Sheet'!$A$9=References!$A$3,'Annual Budget'!K21,IF('Cover Sheet'!$A$9=References!$A$4,SUM('Annual Budget'!K21,'Annual Budget'!S21),IF('Cover Sheet'!$A$9=References!$A$5,SUM('Annual Budget'!K21,'Annual Budget'!S21,'Annual Budget'!O21),SUM('Annual Budget'!K21,'Annual Budget'!S21,'Annual Budget'!O21,'Annual Budget'!W21))))</f>
        <v>0</v>
      </c>
      <c r="Y21" s="66">
        <f t="shared" ref="Y21:Y29" si="11">X21-W21</f>
        <v>0</v>
      </c>
    </row>
    <row r="22" spans="1:25" ht="13" x14ac:dyDescent="0.3">
      <c r="A22" s="46"/>
      <c r="B22" s="2" t="s">
        <v>14</v>
      </c>
      <c r="C22" s="45"/>
      <c r="D22" s="64"/>
      <c r="E22" s="65"/>
      <c r="F22" s="64"/>
      <c r="G22" s="64"/>
      <c r="H22" s="64"/>
      <c r="I22" s="66">
        <f t="shared" si="6"/>
        <v>0</v>
      </c>
      <c r="J22" s="64"/>
      <c r="K22" s="64"/>
      <c r="L22" s="64"/>
      <c r="M22" s="66">
        <f t="shared" si="7"/>
        <v>0</v>
      </c>
      <c r="N22" s="64"/>
      <c r="O22" s="64"/>
      <c r="P22" s="64"/>
      <c r="Q22" s="66">
        <f t="shared" si="8"/>
        <v>0</v>
      </c>
      <c r="R22" s="64"/>
      <c r="S22" s="64"/>
      <c r="T22" s="64"/>
      <c r="U22" s="66">
        <f t="shared" si="9"/>
        <v>0</v>
      </c>
      <c r="V22" s="45"/>
      <c r="W22" s="54">
        <f t="shared" si="10"/>
        <v>0</v>
      </c>
      <c r="X22" s="66">
        <f>IF('Cover Sheet'!$A$9=References!$A$3,'Annual Budget'!K22,IF('Cover Sheet'!$A$9=References!$A$4,SUM('Annual Budget'!K22,'Annual Budget'!S22),IF('Cover Sheet'!$A$9=References!$A$5,SUM('Annual Budget'!K22,'Annual Budget'!S22,'Annual Budget'!O22),SUM('Annual Budget'!K22,'Annual Budget'!S22,'Annual Budget'!O22,'Annual Budget'!W22))))</f>
        <v>0</v>
      </c>
      <c r="Y22" s="66">
        <f t="shared" si="11"/>
        <v>0</v>
      </c>
    </row>
    <row r="23" spans="1:25" ht="13" x14ac:dyDescent="0.3">
      <c r="A23" s="46"/>
      <c r="B23" s="2" t="s">
        <v>15</v>
      </c>
      <c r="C23" s="45"/>
      <c r="D23" s="64"/>
      <c r="E23" s="65"/>
      <c r="F23" s="64"/>
      <c r="G23" s="64"/>
      <c r="H23" s="64"/>
      <c r="I23" s="66">
        <f t="shared" si="6"/>
        <v>0</v>
      </c>
      <c r="J23" s="64"/>
      <c r="K23" s="64"/>
      <c r="L23" s="64"/>
      <c r="M23" s="66">
        <f t="shared" si="7"/>
        <v>0</v>
      </c>
      <c r="N23" s="64"/>
      <c r="O23" s="64"/>
      <c r="P23" s="64"/>
      <c r="Q23" s="66">
        <f t="shared" si="8"/>
        <v>0</v>
      </c>
      <c r="R23" s="64"/>
      <c r="S23" s="64"/>
      <c r="T23" s="64"/>
      <c r="U23" s="66">
        <f t="shared" si="9"/>
        <v>0</v>
      </c>
      <c r="V23" s="45"/>
      <c r="W23" s="54">
        <f t="shared" si="10"/>
        <v>0</v>
      </c>
      <c r="X23" s="66">
        <f>IF('Cover Sheet'!$A$9=References!$A$3,'Annual Budget'!K23,IF('Cover Sheet'!$A$9=References!$A$4,SUM('Annual Budget'!K23,'Annual Budget'!S23),IF('Cover Sheet'!$A$9=References!$A$5,SUM('Annual Budget'!K23,'Annual Budget'!S23,'Annual Budget'!O23),SUM('Annual Budget'!K23,'Annual Budget'!S23,'Annual Budget'!O23,'Annual Budget'!W23))))</f>
        <v>0</v>
      </c>
      <c r="Y23" s="66">
        <f t="shared" si="11"/>
        <v>0</v>
      </c>
    </row>
    <row r="24" spans="1:25" ht="13" x14ac:dyDescent="0.3">
      <c r="A24" s="46"/>
      <c r="B24" s="2" t="s">
        <v>16</v>
      </c>
      <c r="C24" s="45"/>
      <c r="D24" s="64"/>
      <c r="E24" s="65"/>
      <c r="F24" s="64"/>
      <c r="G24" s="64"/>
      <c r="H24" s="64"/>
      <c r="I24" s="66">
        <f t="shared" si="6"/>
        <v>0</v>
      </c>
      <c r="J24" s="64"/>
      <c r="K24" s="64"/>
      <c r="L24" s="64"/>
      <c r="M24" s="66">
        <f t="shared" si="7"/>
        <v>0</v>
      </c>
      <c r="N24" s="64"/>
      <c r="O24" s="64"/>
      <c r="P24" s="64"/>
      <c r="Q24" s="66">
        <f t="shared" si="8"/>
        <v>0</v>
      </c>
      <c r="R24" s="64"/>
      <c r="S24" s="64"/>
      <c r="T24" s="64"/>
      <c r="U24" s="66">
        <f t="shared" si="9"/>
        <v>0</v>
      </c>
      <c r="V24" s="45"/>
      <c r="W24" s="54">
        <f t="shared" si="10"/>
        <v>0</v>
      </c>
      <c r="X24" s="66">
        <f>IF('Cover Sheet'!$A$9=References!$A$3,'Annual Budget'!K24,IF('Cover Sheet'!$A$9=References!$A$4,SUM('Annual Budget'!K24,'Annual Budget'!S24),IF('Cover Sheet'!$A$9=References!$A$5,SUM('Annual Budget'!K24,'Annual Budget'!S24,'Annual Budget'!O24),SUM('Annual Budget'!K24,'Annual Budget'!S24,'Annual Budget'!O24,'Annual Budget'!W24))))</f>
        <v>0</v>
      </c>
      <c r="Y24" s="66">
        <f t="shared" si="11"/>
        <v>0</v>
      </c>
    </row>
    <row r="25" spans="1:25" ht="13" x14ac:dyDescent="0.3">
      <c r="A25" s="46"/>
      <c r="B25" s="2" t="s">
        <v>167</v>
      </c>
      <c r="C25" s="45"/>
      <c r="D25" s="64"/>
      <c r="E25" s="65"/>
      <c r="F25" s="64"/>
      <c r="G25" s="64"/>
      <c r="H25" s="64"/>
      <c r="I25" s="66">
        <f t="shared" si="6"/>
        <v>0</v>
      </c>
      <c r="J25" s="64"/>
      <c r="K25" s="64"/>
      <c r="L25" s="64"/>
      <c r="M25" s="66">
        <f t="shared" si="7"/>
        <v>0</v>
      </c>
      <c r="N25" s="64"/>
      <c r="O25" s="64"/>
      <c r="P25" s="64"/>
      <c r="Q25" s="66">
        <f t="shared" si="8"/>
        <v>0</v>
      </c>
      <c r="R25" s="64"/>
      <c r="S25" s="64"/>
      <c r="T25" s="64"/>
      <c r="U25" s="66">
        <f t="shared" si="9"/>
        <v>0</v>
      </c>
      <c r="V25" s="126"/>
      <c r="W25" s="54">
        <f t="shared" si="10"/>
        <v>0</v>
      </c>
      <c r="X25" s="66">
        <f>IF('Cover Sheet'!$A$9=References!$A$3,'Annual Budget'!K25,IF('Cover Sheet'!$A$9=References!$A$4,SUM('Annual Budget'!K25,'Annual Budget'!S25),IF('Cover Sheet'!$A$9=References!$A$5,SUM('Annual Budget'!K25,'Annual Budget'!S25,'Annual Budget'!O25),SUM('Annual Budget'!K25,'Annual Budget'!S25,'Annual Budget'!O25,'Annual Budget'!W25))))</f>
        <v>0</v>
      </c>
      <c r="Y25" s="66">
        <f t="shared" si="11"/>
        <v>0</v>
      </c>
    </row>
    <row r="26" spans="1:25" ht="13" x14ac:dyDescent="0.3">
      <c r="A26" s="46"/>
      <c r="B26" s="2" t="s">
        <v>168</v>
      </c>
      <c r="C26" s="45"/>
      <c r="D26" s="64"/>
      <c r="E26" s="65"/>
      <c r="F26" s="64"/>
      <c r="G26" s="64"/>
      <c r="H26" s="64"/>
      <c r="I26" s="66">
        <f t="shared" si="6"/>
        <v>0</v>
      </c>
      <c r="J26" s="105"/>
      <c r="K26" s="105"/>
      <c r="L26" s="105"/>
      <c r="M26" s="66">
        <f t="shared" si="7"/>
        <v>0</v>
      </c>
      <c r="N26" s="113"/>
      <c r="O26" s="113"/>
      <c r="P26" s="113"/>
      <c r="Q26" s="66">
        <f t="shared" si="8"/>
        <v>0</v>
      </c>
      <c r="R26" s="113"/>
      <c r="S26" s="113"/>
      <c r="T26" s="113"/>
      <c r="U26" s="66">
        <f t="shared" si="9"/>
        <v>0</v>
      </c>
      <c r="V26" s="126"/>
      <c r="W26" s="54">
        <f t="shared" si="10"/>
        <v>0</v>
      </c>
      <c r="X26" s="66">
        <f>IF('Cover Sheet'!$A$9=References!$A$3,'Annual Budget'!K26,IF('Cover Sheet'!$A$9=References!$A$4,SUM('Annual Budget'!K26,'Annual Budget'!S26),IF('Cover Sheet'!$A$9=References!$A$5,SUM('Annual Budget'!K26,'Annual Budget'!S26,'Annual Budget'!O26),SUM('Annual Budget'!K26,'Annual Budget'!S26,'Annual Budget'!O26,'Annual Budget'!W26))))</f>
        <v>0</v>
      </c>
      <c r="Y26" s="66">
        <f t="shared" si="11"/>
        <v>0</v>
      </c>
    </row>
    <row r="27" spans="1:25" ht="13" x14ac:dyDescent="0.3">
      <c r="A27" s="46"/>
      <c r="B27" s="145" t="s">
        <v>189</v>
      </c>
      <c r="C27" s="45"/>
      <c r="D27" s="113">
        <v>0</v>
      </c>
      <c r="E27" s="65"/>
      <c r="F27" s="113"/>
      <c r="G27" s="113"/>
      <c r="H27" s="64"/>
      <c r="I27" s="66">
        <f t="shared" ref="I27:I28" si="12">SUM(F27:H27)</f>
        <v>0</v>
      </c>
      <c r="J27" s="105"/>
      <c r="K27" s="105"/>
      <c r="L27" s="111"/>
      <c r="M27" s="66">
        <f t="shared" ref="M27:M28" si="13">SUM(J27:L27)</f>
        <v>0</v>
      </c>
      <c r="N27" s="124"/>
      <c r="O27" s="124"/>
      <c r="P27" s="124"/>
      <c r="Q27" s="66">
        <f t="shared" ref="Q27:Q28" si="14">SUM(N27:P27)</f>
        <v>0</v>
      </c>
      <c r="R27" s="124"/>
      <c r="S27" s="124"/>
      <c r="T27" s="124"/>
      <c r="U27" s="66">
        <f t="shared" ref="U27:U28" si="15">SUM(R27:T27)</f>
        <v>0</v>
      </c>
      <c r="V27" s="65"/>
      <c r="W27" s="66">
        <f t="shared" ref="W27:W28" si="16">SUM(T27:V27)</f>
        <v>0</v>
      </c>
      <c r="X27" s="66">
        <f>IF('Cover Sheet'!$A$9=References!$A$3,'Annual Budget'!K27,IF('Cover Sheet'!$A$9=References!$A$4,SUM('Annual Budget'!K27,'Annual Budget'!S27),IF('Cover Sheet'!$A$9=References!$A$5,SUM('Annual Budget'!K27,'Annual Budget'!S27,'Annual Budget'!O27),SUM('Annual Budget'!K27,'Annual Budget'!S27,'Annual Budget'!O27,'Annual Budget'!W27))))</f>
        <v>3270538.3800000004</v>
      </c>
      <c r="Y27" s="66">
        <f t="shared" si="11"/>
        <v>3270538.3800000004</v>
      </c>
    </row>
    <row r="28" spans="1:25" ht="13" x14ac:dyDescent="0.3">
      <c r="A28" s="46"/>
      <c r="B28" s="145" t="s">
        <v>190</v>
      </c>
      <c r="C28" s="45"/>
      <c r="D28" s="105">
        <v>0</v>
      </c>
      <c r="E28" s="65"/>
      <c r="F28" s="105"/>
      <c r="G28" s="105"/>
      <c r="H28" s="64"/>
      <c r="I28" s="66">
        <f t="shared" si="12"/>
        <v>0</v>
      </c>
      <c r="J28" s="105"/>
      <c r="K28" s="105"/>
      <c r="L28" s="105"/>
      <c r="M28" s="107">
        <f t="shared" si="13"/>
        <v>0</v>
      </c>
      <c r="N28" s="125"/>
      <c r="O28" s="125"/>
      <c r="P28" s="125"/>
      <c r="Q28" s="107">
        <f t="shared" si="14"/>
        <v>0</v>
      </c>
      <c r="R28" s="125"/>
      <c r="S28" s="125"/>
      <c r="T28" s="125"/>
      <c r="U28" s="107">
        <f t="shared" si="15"/>
        <v>0</v>
      </c>
      <c r="V28" s="65"/>
      <c r="W28" s="66">
        <f t="shared" si="16"/>
        <v>0</v>
      </c>
      <c r="X28" s="66">
        <f>IF('Cover Sheet'!$A$9=References!$A$3,'Annual Budget'!K28,IF('Cover Sheet'!$A$9=References!$A$4,SUM('Annual Budget'!K28,'Annual Budget'!S28),IF('Cover Sheet'!$A$9=References!$A$5,SUM('Annual Budget'!K28,'Annual Budget'!S28,'Annual Budget'!O28),SUM('Annual Budget'!K28,'Annual Budget'!S28,'Annual Budget'!O28,'Annual Budget'!W28))))</f>
        <v>64842.1</v>
      </c>
      <c r="Y28" s="66">
        <f t="shared" si="11"/>
        <v>64842.1</v>
      </c>
    </row>
    <row r="29" spans="1:25" ht="13" x14ac:dyDescent="0.3">
      <c r="A29" s="2"/>
      <c r="B29" s="55" t="s">
        <v>17</v>
      </c>
      <c r="C29" s="45"/>
      <c r="D29" s="56">
        <f>SUM(D20:D26)</f>
        <v>0</v>
      </c>
      <c r="E29" s="57"/>
      <c r="F29" s="56">
        <f>SUM(F20:F26)</f>
        <v>0</v>
      </c>
      <c r="G29" s="56">
        <f>SUM(G20:G26)</f>
        <v>0</v>
      </c>
      <c r="H29" s="56">
        <f>SUM(H20:H26)</f>
        <v>0</v>
      </c>
      <c r="I29" s="56">
        <f t="shared" si="6"/>
        <v>0</v>
      </c>
      <c r="J29" s="56">
        <f>SUM(J20:J26)</f>
        <v>0</v>
      </c>
      <c r="K29" s="56">
        <f>SUM(K20:K26)</f>
        <v>0</v>
      </c>
      <c r="L29" s="56">
        <f>SUM(L20:L26)</f>
        <v>0</v>
      </c>
      <c r="M29" s="56">
        <f t="shared" si="7"/>
        <v>0</v>
      </c>
      <c r="N29" s="56">
        <f>SUM(N20:N26)</f>
        <v>0</v>
      </c>
      <c r="O29" s="56">
        <f>SUM(O20:O26)</f>
        <v>0</v>
      </c>
      <c r="P29" s="56">
        <f>SUM(P20:P26)</f>
        <v>0</v>
      </c>
      <c r="Q29" s="56">
        <f t="shared" si="8"/>
        <v>0</v>
      </c>
      <c r="R29" s="56">
        <f>SUM(R20:R26)</f>
        <v>0</v>
      </c>
      <c r="S29" s="56">
        <f>SUM(S20:S26)</f>
        <v>0</v>
      </c>
      <c r="T29" s="56">
        <f>SUM(T20:T26)</f>
        <v>0</v>
      </c>
      <c r="U29" s="56">
        <f t="shared" si="9"/>
        <v>0</v>
      </c>
      <c r="V29" s="126"/>
      <c r="W29" s="56">
        <f>SUM(W20:W26)</f>
        <v>0</v>
      </c>
      <c r="X29" s="56">
        <f>SUM(X20:X28)</f>
        <v>3335380.4800000004</v>
      </c>
      <c r="Y29" s="56">
        <f t="shared" si="11"/>
        <v>3335380.4800000004</v>
      </c>
    </row>
    <row r="30" spans="1:25" ht="13" x14ac:dyDescent="0.3">
      <c r="A30" s="2"/>
      <c r="C30" s="45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45"/>
      <c r="W30" s="60"/>
      <c r="X30" s="60"/>
      <c r="Y30" s="60"/>
    </row>
    <row r="31" spans="1:25" ht="13.5" x14ac:dyDescent="0.35">
      <c r="A31" s="63" t="s">
        <v>18</v>
      </c>
      <c r="B31" s="2"/>
      <c r="C31" s="45"/>
      <c r="D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45"/>
      <c r="W31" s="2"/>
      <c r="X31" s="2"/>
      <c r="Y31" s="2"/>
    </row>
    <row r="32" spans="1:25" ht="13" x14ac:dyDescent="0.3">
      <c r="A32" s="46"/>
      <c r="B32" s="2" t="s">
        <v>169</v>
      </c>
      <c r="C32" s="45"/>
      <c r="D32" s="64"/>
      <c r="E32" s="65"/>
      <c r="F32" s="64"/>
      <c r="G32" s="64"/>
      <c r="H32" s="64"/>
      <c r="I32" s="66">
        <f t="shared" ref="I32:I37" si="17">SUM(F32:H32)</f>
        <v>0</v>
      </c>
      <c r="J32" s="64"/>
      <c r="K32" s="64"/>
      <c r="L32" s="64"/>
      <c r="M32" s="66">
        <f t="shared" ref="M32:M37" si="18">SUM(J32:L32)</f>
        <v>0</v>
      </c>
      <c r="N32" s="64"/>
      <c r="O32" s="64"/>
      <c r="P32" s="64"/>
      <c r="Q32" s="66">
        <f t="shared" ref="Q32:Q37" si="19">SUM(N32:P32)</f>
        <v>0</v>
      </c>
      <c r="R32" s="64"/>
      <c r="S32" s="64"/>
      <c r="T32" s="64"/>
      <c r="U32" s="66">
        <f t="shared" ref="U32:U37" si="20">SUM(R32:T32)</f>
        <v>0</v>
      </c>
      <c r="V32" s="45"/>
      <c r="W32" s="54">
        <f t="shared" ref="W32:W36" si="21">SUM(I32,M32,Q32,U32)</f>
        <v>0</v>
      </c>
      <c r="X32" s="66">
        <f>IF('Cover Sheet'!$A$9=References!$A$3,'Annual Budget'!K32,IF('Cover Sheet'!$A$9=References!$A$4,SUM('Annual Budget'!K32,'Annual Budget'!S32),IF('Cover Sheet'!$A$9=References!$A$5,SUM('Annual Budget'!K32,'Annual Budget'!S32,'Annual Budget'!O32),SUM('Annual Budget'!K32,'Annual Budget'!S32,'Annual Budget'!O32,'Annual Budget'!W32))))</f>
        <v>41100</v>
      </c>
      <c r="Y32" s="66">
        <f t="shared" ref="Y32:Y36" si="22">X32-W32</f>
        <v>41100</v>
      </c>
    </row>
    <row r="33" spans="1:29" ht="13" x14ac:dyDescent="0.3">
      <c r="A33" s="46"/>
      <c r="B33" s="2" t="s">
        <v>170</v>
      </c>
      <c r="C33" s="45"/>
      <c r="D33" s="64"/>
      <c r="E33" s="65"/>
      <c r="F33" s="64"/>
      <c r="G33" s="64"/>
      <c r="H33" s="64"/>
      <c r="I33" s="66">
        <f t="shared" si="17"/>
        <v>0</v>
      </c>
      <c r="J33" s="64"/>
      <c r="K33" s="64"/>
      <c r="L33" s="64"/>
      <c r="M33" s="66">
        <f t="shared" si="18"/>
        <v>0</v>
      </c>
      <c r="N33" s="64"/>
      <c r="O33" s="64"/>
      <c r="P33" s="64"/>
      <c r="Q33" s="66">
        <f t="shared" si="19"/>
        <v>0</v>
      </c>
      <c r="R33" s="64"/>
      <c r="S33" s="64"/>
      <c r="T33" s="64"/>
      <c r="U33" s="66">
        <f t="shared" si="20"/>
        <v>0</v>
      </c>
      <c r="V33" s="45"/>
      <c r="W33" s="54">
        <f t="shared" si="21"/>
        <v>0</v>
      </c>
      <c r="X33" s="66">
        <f>IF('Cover Sheet'!$A$9=References!$A$3,'Annual Budget'!K33,IF('Cover Sheet'!$A$9=References!$A$4,SUM('Annual Budget'!K33,'Annual Budget'!S33),IF('Cover Sheet'!$A$9=References!$A$5,SUM('Annual Budget'!K33,'Annual Budget'!S33,'Annual Budget'!O33),SUM('Annual Budget'!K33,'Annual Budget'!S33,'Annual Budget'!O33,'Annual Budget'!W33))))</f>
        <v>8350</v>
      </c>
      <c r="Y33" s="66">
        <f t="shared" si="22"/>
        <v>8350</v>
      </c>
    </row>
    <row r="34" spans="1:29" ht="13" x14ac:dyDescent="0.3">
      <c r="A34" s="46"/>
      <c r="B34" s="2" t="s">
        <v>19</v>
      </c>
      <c r="C34" s="45"/>
      <c r="D34" s="64"/>
      <c r="E34" s="65"/>
      <c r="F34" s="64"/>
      <c r="G34" s="64"/>
      <c r="H34" s="64"/>
      <c r="I34" s="66">
        <f t="shared" si="17"/>
        <v>0</v>
      </c>
      <c r="J34" s="64"/>
      <c r="K34" s="64"/>
      <c r="L34" s="64"/>
      <c r="M34" s="66">
        <f t="shared" si="18"/>
        <v>0</v>
      </c>
      <c r="N34" s="64"/>
      <c r="O34" s="64"/>
      <c r="P34" s="64"/>
      <c r="Q34" s="66">
        <f t="shared" si="19"/>
        <v>0</v>
      </c>
      <c r="R34" s="64"/>
      <c r="S34" s="64"/>
      <c r="T34" s="64"/>
      <c r="U34" s="66">
        <f t="shared" si="20"/>
        <v>0</v>
      </c>
      <c r="V34" s="45"/>
      <c r="W34" s="54">
        <f t="shared" si="21"/>
        <v>0</v>
      </c>
      <c r="X34" s="66">
        <f>IF('Cover Sheet'!$A$9=References!$A$3,'Annual Budget'!K34,IF('Cover Sheet'!$A$9=References!$A$4,SUM('Annual Budget'!K34,'Annual Budget'!S34),IF('Cover Sheet'!$A$9=References!$A$5,SUM('Annual Budget'!K34,'Annual Budget'!S34,'Annual Budget'!O34),SUM('Annual Budget'!K34,'Annual Budget'!S34,'Annual Budget'!O34,'Annual Budget'!W34))))</f>
        <v>73130</v>
      </c>
      <c r="Y34" s="66">
        <f t="shared" si="22"/>
        <v>73130</v>
      </c>
    </row>
    <row r="35" spans="1:29" ht="13" x14ac:dyDescent="0.3">
      <c r="A35" s="46"/>
      <c r="B35" s="46" t="s">
        <v>32</v>
      </c>
      <c r="C35" s="45"/>
      <c r="D35" s="64"/>
      <c r="E35" s="65"/>
      <c r="F35" s="64"/>
      <c r="G35" s="64"/>
      <c r="H35" s="64"/>
      <c r="I35" s="66">
        <f>SUM(F35:H35)</f>
        <v>0</v>
      </c>
      <c r="J35" s="64"/>
      <c r="K35" s="64"/>
      <c r="L35" s="64"/>
      <c r="M35" s="66">
        <f>SUM(J35:L35)</f>
        <v>0</v>
      </c>
      <c r="N35" s="64"/>
      <c r="O35" s="64"/>
      <c r="P35" s="64"/>
      <c r="Q35" s="66">
        <f>SUM(N35:P35)</f>
        <v>0</v>
      </c>
      <c r="R35" s="64"/>
      <c r="S35" s="64"/>
      <c r="T35" s="64"/>
      <c r="U35" s="66">
        <f>SUM(R35:T35)</f>
        <v>0</v>
      </c>
      <c r="V35" s="45"/>
      <c r="W35" s="54">
        <f>SUM(I35,M35,Q35,U35)</f>
        <v>0</v>
      </c>
      <c r="X35" s="66">
        <f>IF('Cover Sheet'!$A$9=References!$A$3,'Annual Budget'!K35,IF('Cover Sheet'!$A$9=References!$A$4,SUM('Annual Budget'!K35,'Annual Budget'!S35),IF('Cover Sheet'!$A$9=References!$A$5,SUM('Annual Budget'!K35,'Annual Budget'!S35,'Annual Budget'!O35),SUM('Annual Budget'!K35,'Annual Budget'!S35,'Annual Budget'!O35,'Annual Budget'!W35))))</f>
        <v>0</v>
      </c>
      <c r="Y35" s="66">
        <f>X35-W35</f>
        <v>0</v>
      </c>
    </row>
    <row r="36" spans="1:29" ht="13" x14ac:dyDescent="0.3">
      <c r="A36" s="46"/>
      <c r="B36" s="2" t="s">
        <v>171</v>
      </c>
      <c r="C36" s="45"/>
      <c r="D36" s="64"/>
      <c r="E36" s="65"/>
      <c r="F36" s="64"/>
      <c r="G36" s="64"/>
      <c r="H36" s="64"/>
      <c r="I36" s="66">
        <f t="shared" si="17"/>
        <v>0</v>
      </c>
      <c r="J36" s="64"/>
      <c r="K36" s="64"/>
      <c r="L36" s="64"/>
      <c r="M36" s="66">
        <f t="shared" si="18"/>
        <v>0</v>
      </c>
      <c r="N36" s="64"/>
      <c r="O36" s="64"/>
      <c r="P36" s="64"/>
      <c r="Q36" s="66">
        <f t="shared" si="19"/>
        <v>0</v>
      </c>
      <c r="R36" s="64"/>
      <c r="S36" s="64"/>
      <c r="T36" s="64"/>
      <c r="U36" s="66">
        <f t="shared" si="20"/>
        <v>0</v>
      </c>
      <c r="V36" s="45"/>
      <c r="W36" s="54">
        <f t="shared" si="21"/>
        <v>0</v>
      </c>
      <c r="X36" s="66">
        <f>IF('Cover Sheet'!$A$9=References!$A$3,'Annual Budget'!K36,IF('Cover Sheet'!$A$9=References!$A$4,SUM('Annual Budget'!K36,'Annual Budget'!S36),IF('Cover Sheet'!$A$9=References!$A$5,SUM('Annual Budget'!K36,'Annual Budget'!S36,'Annual Budget'!O36),SUM('Annual Budget'!K36,'Annual Budget'!S36,'Annual Budget'!O36,'Annual Budget'!W36))))</f>
        <v>862292</v>
      </c>
      <c r="Y36" s="66">
        <f t="shared" si="22"/>
        <v>862292</v>
      </c>
    </row>
    <row r="37" spans="1:29" ht="13" x14ac:dyDescent="0.3">
      <c r="A37" s="2"/>
      <c r="B37" s="55" t="s">
        <v>20</v>
      </c>
      <c r="C37" s="45"/>
      <c r="D37" s="56">
        <f>SUM(D32:D36)</f>
        <v>0</v>
      </c>
      <c r="E37" s="57"/>
      <c r="F37" s="56">
        <f>SUM(F32:F36)</f>
        <v>0</v>
      </c>
      <c r="G37" s="56">
        <f>SUM(G32:G36)</f>
        <v>0</v>
      </c>
      <c r="H37" s="56">
        <f>SUM(H32:H36)</f>
        <v>0</v>
      </c>
      <c r="I37" s="56">
        <f t="shared" si="17"/>
        <v>0</v>
      </c>
      <c r="J37" s="56">
        <f>SUM(J32:J36)</f>
        <v>0</v>
      </c>
      <c r="K37" s="56">
        <f>SUM(K32:K36)</f>
        <v>0</v>
      </c>
      <c r="L37" s="56">
        <f>SUM(L32:L36)</f>
        <v>0</v>
      </c>
      <c r="M37" s="56">
        <f t="shared" si="18"/>
        <v>0</v>
      </c>
      <c r="N37" s="56">
        <f>SUM(N32:N36)</f>
        <v>0</v>
      </c>
      <c r="O37" s="56">
        <f>SUM(O32:O36)</f>
        <v>0</v>
      </c>
      <c r="P37" s="56">
        <f>SUM(P32:P36)</f>
        <v>0</v>
      </c>
      <c r="Q37" s="56">
        <f t="shared" si="19"/>
        <v>0</v>
      </c>
      <c r="R37" s="56">
        <f>SUM(R32:R36)</f>
        <v>0</v>
      </c>
      <c r="S37" s="56">
        <f>SUM(S32:S36)</f>
        <v>0</v>
      </c>
      <c r="T37" s="56">
        <f>SUM(T32:T36)</f>
        <v>0</v>
      </c>
      <c r="U37" s="56">
        <f t="shared" si="20"/>
        <v>0</v>
      </c>
      <c r="V37" s="45"/>
      <c r="W37" s="56">
        <f>SUM(W32:W36)</f>
        <v>0</v>
      </c>
      <c r="X37" s="56">
        <f>SUM(X32:X36)</f>
        <v>984872</v>
      </c>
      <c r="Y37" s="56">
        <f>X37-W37</f>
        <v>984872</v>
      </c>
      <c r="Z37" s="47"/>
    </row>
    <row r="38" spans="1:29" ht="13" x14ac:dyDescent="0.3">
      <c r="A38" s="52"/>
      <c r="B38" s="52"/>
      <c r="C38" s="45"/>
      <c r="D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5"/>
      <c r="W38" s="46"/>
      <c r="X38" s="46"/>
      <c r="Y38" s="46"/>
    </row>
    <row r="39" spans="1:29" ht="13.5" x14ac:dyDescent="0.35">
      <c r="A39" s="67" t="s">
        <v>21</v>
      </c>
      <c r="B39" s="46"/>
      <c r="C39" s="45"/>
      <c r="D39" s="66"/>
      <c r="E39" s="65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45"/>
      <c r="W39" s="66"/>
      <c r="X39" s="66"/>
      <c r="Y39" s="66"/>
    </row>
    <row r="40" spans="1:29" ht="13" x14ac:dyDescent="0.3">
      <c r="A40" s="46"/>
      <c r="B40" s="46" t="s">
        <v>22</v>
      </c>
      <c r="C40" s="45"/>
      <c r="D40" s="64"/>
      <c r="E40" s="65"/>
      <c r="F40" s="64"/>
      <c r="G40" s="64"/>
      <c r="H40" s="64"/>
      <c r="I40" s="66">
        <f t="shared" ref="I40:I43" si="23">SUM(F40:H40)</f>
        <v>0</v>
      </c>
      <c r="J40" s="64"/>
      <c r="K40" s="64"/>
      <c r="L40" s="64"/>
      <c r="M40" s="66">
        <f t="shared" ref="M40:M41" si="24">SUM(J40:L40)</f>
        <v>0</v>
      </c>
      <c r="N40" s="105"/>
      <c r="O40" s="105"/>
      <c r="P40" s="105"/>
      <c r="Q40" s="66">
        <f t="shared" ref="Q40:Q41" si="25">SUM(N40:P40)</f>
        <v>0</v>
      </c>
      <c r="R40" s="105"/>
      <c r="S40" s="105"/>
      <c r="T40" s="105"/>
      <c r="U40" s="66">
        <f t="shared" ref="U40:U41" si="26">SUM(R40:T40)</f>
        <v>0</v>
      </c>
      <c r="V40" s="45"/>
      <c r="W40" s="54">
        <f t="shared" ref="W40:W46" si="27">SUM(I40,M40,Q40,U40)</f>
        <v>0</v>
      </c>
      <c r="X40" s="66">
        <f>IF('Cover Sheet'!$A$9=References!$A$3,'Annual Budget'!K40,IF('Cover Sheet'!$A$9=References!$A$4,SUM('Annual Budget'!K40,'Annual Budget'!S40),IF('Cover Sheet'!$A$9=References!$A$5,SUM('Annual Budget'!K40,'Annual Budget'!S40,'Annual Budget'!O40),SUM('Annual Budget'!K40,'Annual Budget'!S40,'Annual Budget'!O40,'Annual Budget'!W40))))</f>
        <v>665093.67000000004</v>
      </c>
      <c r="Y40" s="66">
        <f t="shared" ref="Y40:Y47" si="28">X40-W40</f>
        <v>665093.67000000004</v>
      </c>
    </row>
    <row r="41" spans="1:29" ht="13" x14ac:dyDescent="0.3">
      <c r="A41" s="46"/>
      <c r="B41" s="144" t="s">
        <v>191</v>
      </c>
      <c r="C41" s="45"/>
      <c r="D41" s="105">
        <v>0</v>
      </c>
      <c r="E41" s="65"/>
      <c r="F41" s="64"/>
      <c r="G41" s="64"/>
      <c r="H41" s="64"/>
      <c r="I41" s="66">
        <f t="shared" si="23"/>
        <v>0</v>
      </c>
      <c r="J41" s="64"/>
      <c r="K41" s="64"/>
      <c r="L41" s="64"/>
      <c r="M41" s="66">
        <f t="shared" si="24"/>
        <v>0</v>
      </c>
      <c r="N41" s="105"/>
      <c r="O41" s="105"/>
      <c r="P41" s="105"/>
      <c r="Q41" s="66">
        <f t="shared" si="25"/>
        <v>0</v>
      </c>
      <c r="R41" s="105"/>
      <c r="S41" s="105"/>
      <c r="T41" s="105"/>
      <c r="U41" s="66">
        <f t="shared" si="26"/>
        <v>0</v>
      </c>
      <c r="V41" s="45"/>
      <c r="W41" s="66">
        <f t="shared" ref="W41" si="29">SUM(T41:V41)</f>
        <v>0</v>
      </c>
      <c r="X41" s="66">
        <f>IF('Cover Sheet'!$A$9=References!$A$3,'Annual Budget'!K41,IF('Cover Sheet'!$A$9=References!$A$4,SUM('Annual Budget'!K41,'Annual Budget'!S41),IF('Cover Sheet'!$A$9=References!$A$5,SUM('Annual Budget'!K41,'Annual Budget'!S41,'Annual Budget'!O41),SUM('Annual Budget'!K41,'Annual Budget'!S41,'Annual Budget'!O41,'Annual Budget'!W41))))</f>
        <v>-100000</v>
      </c>
      <c r="Y41" s="66">
        <f t="shared" si="28"/>
        <v>-100000</v>
      </c>
    </row>
    <row r="42" spans="1:29" ht="13" x14ac:dyDescent="0.3">
      <c r="A42" s="46"/>
      <c r="B42" s="46" t="s">
        <v>155</v>
      </c>
      <c r="C42" s="45"/>
      <c r="D42" s="105"/>
      <c r="E42" s="65"/>
      <c r="F42" s="64"/>
      <c r="G42" s="64"/>
      <c r="H42" s="64"/>
      <c r="I42" s="66">
        <f t="shared" si="23"/>
        <v>0</v>
      </c>
      <c r="J42" s="64"/>
      <c r="K42" s="64"/>
      <c r="L42" s="64"/>
      <c r="M42" s="66">
        <f t="shared" ref="M42:M47" si="30">SUM(J42:L42)</f>
        <v>0</v>
      </c>
      <c r="N42" s="105"/>
      <c r="O42" s="105"/>
      <c r="P42" s="105"/>
      <c r="Q42" s="66">
        <f t="shared" ref="Q42:Q47" si="31">SUM(N42:P42)</f>
        <v>0</v>
      </c>
      <c r="R42" s="105"/>
      <c r="S42" s="105"/>
      <c r="T42" s="105"/>
      <c r="U42" s="66">
        <f t="shared" ref="U42:U47" si="32">SUM(R42:T42)</f>
        <v>0</v>
      </c>
      <c r="V42" s="45"/>
      <c r="W42" s="54">
        <f t="shared" si="27"/>
        <v>0</v>
      </c>
      <c r="X42" s="66">
        <f>IF('Cover Sheet'!$A$9=References!$A$3,'Annual Budget'!K42,IF('Cover Sheet'!$A$9=References!$A$4,SUM('Annual Budget'!K42,'Annual Budget'!S42),IF('Cover Sheet'!$A$9=References!$A$5,SUM('Annual Budget'!K42,'Annual Budget'!S42,'Annual Budget'!O42),SUM('Annual Budget'!K42,'Annual Budget'!S42,'Annual Budget'!O42,'Annual Budget'!W42))))</f>
        <v>243039.58</v>
      </c>
      <c r="Y42" s="66">
        <f t="shared" si="28"/>
        <v>243039.58</v>
      </c>
      <c r="AC42" s="61" t="s">
        <v>178</v>
      </c>
    </row>
    <row r="43" spans="1:29" ht="13" x14ac:dyDescent="0.3">
      <c r="A43" s="46"/>
      <c r="B43" s="46" t="s">
        <v>156</v>
      </c>
      <c r="C43" s="45"/>
      <c r="D43" s="105"/>
      <c r="E43" s="65"/>
      <c r="F43" s="105"/>
      <c r="G43" s="105"/>
      <c r="H43" s="105"/>
      <c r="I43" s="66">
        <f t="shared" si="23"/>
        <v>0</v>
      </c>
      <c r="J43" s="64"/>
      <c r="K43" s="64"/>
      <c r="L43" s="64"/>
      <c r="M43" s="66">
        <f t="shared" si="30"/>
        <v>0</v>
      </c>
      <c r="N43" s="105"/>
      <c r="O43" s="105"/>
      <c r="P43" s="105"/>
      <c r="Q43" s="66">
        <f t="shared" si="31"/>
        <v>0</v>
      </c>
      <c r="R43" s="105"/>
      <c r="S43" s="105"/>
      <c r="T43" s="105"/>
      <c r="U43" s="66">
        <f t="shared" si="32"/>
        <v>0</v>
      </c>
      <c r="V43" s="45"/>
      <c r="W43" s="54">
        <f t="shared" si="27"/>
        <v>0</v>
      </c>
      <c r="X43" s="66">
        <f>IF('Cover Sheet'!$A$9=References!$A$3,'Annual Budget'!K43,IF('Cover Sheet'!$A$9=References!$A$4,SUM('Annual Budget'!K43,'Annual Budget'!S43),IF('Cover Sheet'!$A$9=References!$A$5,SUM('Annual Budget'!K43,'Annual Budget'!S43,'Annual Budget'!O43),SUM('Annual Budget'!K43,'Annual Budget'!S43,'Annual Budget'!O43,'Annual Budget'!W43))))</f>
        <v>0</v>
      </c>
      <c r="Y43" s="66">
        <f t="shared" si="28"/>
        <v>0</v>
      </c>
      <c r="AC43" s="61" t="s">
        <v>179</v>
      </c>
    </row>
    <row r="44" spans="1:29" ht="13" x14ac:dyDescent="0.3">
      <c r="A44" s="46"/>
      <c r="B44" s="46" t="s">
        <v>23</v>
      </c>
      <c r="C44" s="45"/>
      <c r="D44" s="64"/>
      <c r="E44" s="65"/>
      <c r="F44" s="64"/>
      <c r="G44" s="64"/>
      <c r="H44" s="64"/>
      <c r="I44" s="66">
        <f t="shared" ref="I44:I47" si="33">SUM(F44:H44)</f>
        <v>0</v>
      </c>
      <c r="J44" s="64"/>
      <c r="K44" s="64"/>
      <c r="L44" s="64"/>
      <c r="M44" s="66">
        <f t="shared" si="30"/>
        <v>0</v>
      </c>
      <c r="N44" s="64"/>
      <c r="O44" s="64"/>
      <c r="P44" s="64"/>
      <c r="Q44" s="66">
        <f t="shared" si="31"/>
        <v>0</v>
      </c>
      <c r="R44" s="64"/>
      <c r="S44" s="64"/>
      <c r="T44" s="64"/>
      <c r="U44" s="66">
        <f t="shared" si="32"/>
        <v>0</v>
      </c>
      <c r="V44" s="45"/>
      <c r="W44" s="54">
        <f t="shared" si="27"/>
        <v>0</v>
      </c>
      <c r="X44" s="66">
        <f>IF('Cover Sheet'!$A$9=References!$A$3,'Annual Budget'!K44,IF('Cover Sheet'!$A$9=References!$A$4,SUM('Annual Budget'!K44,'Annual Budget'!S44),IF('Cover Sheet'!$A$9=References!$A$5,SUM('Annual Budget'!K44,'Annual Budget'!S44,'Annual Budget'!O44),SUM('Annual Budget'!K44,'Annual Budget'!S44,'Annual Budget'!O44,'Annual Budget'!W44))))</f>
        <v>23900</v>
      </c>
      <c r="Y44" s="66">
        <f t="shared" si="28"/>
        <v>23900</v>
      </c>
    </row>
    <row r="45" spans="1:29" ht="13" x14ac:dyDescent="0.3">
      <c r="A45" s="46"/>
      <c r="B45" s="46" t="s">
        <v>24</v>
      </c>
      <c r="C45" s="45"/>
      <c r="D45" s="64"/>
      <c r="E45" s="65"/>
      <c r="F45" s="64"/>
      <c r="G45" s="64"/>
      <c r="H45" s="64"/>
      <c r="I45" s="66">
        <f t="shared" si="33"/>
        <v>0</v>
      </c>
      <c r="J45" s="64"/>
      <c r="K45" s="64"/>
      <c r="L45" s="64"/>
      <c r="M45" s="66">
        <f t="shared" si="30"/>
        <v>0</v>
      </c>
      <c r="N45" s="64"/>
      <c r="O45" s="64"/>
      <c r="P45" s="64"/>
      <c r="Q45" s="66">
        <f t="shared" si="31"/>
        <v>0</v>
      </c>
      <c r="R45" s="64"/>
      <c r="S45" s="64"/>
      <c r="T45" s="64"/>
      <c r="U45" s="66">
        <f t="shared" si="32"/>
        <v>0</v>
      </c>
      <c r="V45" s="45"/>
      <c r="W45" s="54">
        <f t="shared" si="27"/>
        <v>0</v>
      </c>
      <c r="X45" s="66">
        <f>IF('Cover Sheet'!$A$9=References!$A$3,'Annual Budget'!K45,IF('Cover Sheet'!$A$9=References!$A$4,SUM('Annual Budget'!K45,'Annual Budget'!S45),IF('Cover Sheet'!$A$9=References!$A$5,SUM('Annual Budget'!K45,'Annual Budget'!S45,'Annual Budget'!O45),SUM('Annual Budget'!K45,'Annual Budget'!S45,'Annual Budget'!O45,'Annual Budget'!W45))))</f>
        <v>0</v>
      </c>
      <c r="Y45" s="66">
        <f t="shared" si="28"/>
        <v>0</v>
      </c>
    </row>
    <row r="46" spans="1:29" ht="13" x14ac:dyDescent="0.3">
      <c r="A46" s="46"/>
      <c r="B46" s="46" t="s">
        <v>157</v>
      </c>
      <c r="C46" s="45"/>
      <c r="D46" s="64"/>
      <c r="E46" s="65"/>
      <c r="F46" s="64"/>
      <c r="G46" s="64"/>
      <c r="H46" s="64"/>
      <c r="I46" s="66">
        <f t="shared" si="33"/>
        <v>0</v>
      </c>
      <c r="J46" s="64"/>
      <c r="K46" s="64"/>
      <c r="L46" s="64"/>
      <c r="M46" s="66">
        <f t="shared" si="30"/>
        <v>0</v>
      </c>
      <c r="N46" s="64"/>
      <c r="O46" s="64"/>
      <c r="P46" s="64"/>
      <c r="Q46" s="66">
        <f t="shared" si="31"/>
        <v>0</v>
      </c>
      <c r="R46" s="64"/>
      <c r="S46" s="64"/>
      <c r="T46" s="64"/>
      <c r="U46" s="66">
        <f t="shared" si="32"/>
        <v>0</v>
      </c>
      <c r="V46" s="45"/>
      <c r="W46" s="54">
        <f t="shared" si="27"/>
        <v>0</v>
      </c>
      <c r="X46" s="66">
        <f>IF('Cover Sheet'!$A$9=References!$A$3,'Annual Budget'!K46,IF('Cover Sheet'!$A$9=References!$A$4,SUM('Annual Budget'!K46,'Annual Budget'!S46),IF('Cover Sheet'!$A$9=References!$A$5,SUM('Annual Budget'!K46,'Annual Budget'!S46,'Annual Budget'!O46),SUM('Annual Budget'!K46,'Annual Budget'!S46,'Annual Budget'!O46,'Annual Budget'!W46))))</f>
        <v>44750</v>
      </c>
      <c r="Y46" s="66">
        <f t="shared" si="28"/>
        <v>44750</v>
      </c>
    </row>
    <row r="47" spans="1:29" ht="13" x14ac:dyDescent="0.3">
      <c r="A47" s="46"/>
      <c r="B47" s="55" t="s">
        <v>25</v>
      </c>
      <c r="C47" s="45"/>
      <c r="D47" s="56">
        <f>SUM(D40:D46)</f>
        <v>0</v>
      </c>
      <c r="E47" s="57"/>
      <c r="F47" s="56">
        <f>SUM(F40:F46)</f>
        <v>0</v>
      </c>
      <c r="G47" s="56">
        <f>SUM(G40:G46)</f>
        <v>0</v>
      </c>
      <c r="H47" s="56">
        <f>SUM(H40:H46)</f>
        <v>0</v>
      </c>
      <c r="I47" s="56">
        <f t="shared" si="33"/>
        <v>0</v>
      </c>
      <c r="J47" s="56">
        <f>SUM(J40:J46)</f>
        <v>0</v>
      </c>
      <c r="K47" s="56">
        <f>SUM(K40:K46)</f>
        <v>0</v>
      </c>
      <c r="L47" s="56">
        <f>SUM(L40:L46)</f>
        <v>0</v>
      </c>
      <c r="M47" s="56">
        <f t="shared" si="30"/>
        <v>0</v>
      </c>
      <c r="N47" s="56">
        <f>SUM(N40:N46)</f>
        <v>0</v>
      </c>
      <c r="O47" s="56">
        <f>SUM(O40:O46)</f>
        <v>0</v>
      </c>
      <c r="P47" s="56">
        <f>SUM(P40:P46)</f>
        <v>0</v>
      </c>
      <c r="Q47" s="56">
        <f t="shared" si="31"/>
        <v>0</v>
      </c>
      <c r="R47" s="56">
        <f>SUM(R40:R46)</f>
        <v>0</v>
      </c>
      <c r="S47" s="56">
        <f>SUM(S40:S46)</f>
        <v>0</v>
      </c>
      <c r="T47" s="56">
        <f>SUM(T40:T46)</f>
        <v>0</v>
      </c>
      <c r="U47" s="56">
        <f t="shared" si="32"/>
        <v>0</v>
      </c>
      <c r="V47" s="45"/>
      <c r="W47" s="56">
        <f>SUM(W40:W46)</f>
        <v>0</v>
      </c>
      <c r="X47" s="56">
        <f>SUM(X40:X46)</f>
        <v>876783.25</v>
      </c>
      <c r="Y47" s="56">
        <f t="shared" si="28"/>
        <v>876783.25</v>
      </c>
    </row>
    <row r="48" spans="1:29" ht="13" x14ac:dyDescent="0.3">
      <c r="A48" s="46"/>
      <c r="B48" s="52"/>
      <c r="C48" s="45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45"/>
      <c r="W48" s="60"/>
      <c r="X48" s="60"/>
      <c r="Y48" s="60"/>
    </row>
    <row r="49" spans="1:29" ht="13.5" x14ac:dyDescent="0.35">
      <c r="A49" s="67" t="s">
        <v>159</v>
      </c>
      <c r="B49" s="46"/>
      <c r="C49" s="45"/>
      <c r="D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5"/>
      <c r="W49" s="46"/>
      <c r="X49" s="46"/>
      <c r="Y49" s="46"/>
    </row>
    <row r="50" spans="1:29" ht="13" x14ac:dyDescent="0.3">
      <c r="A50" s="46"/>
      <c r="B50" s="46" t="s">
        <v>26</v>
      </c>
      <c r="C50" s="45"/>
      <c r="D50" s="64"/>
      <c r="E50" s="65"/>
      <c r="F50" s="64"/>
      <c r="G50" s="64"/>
      <c r="H50" s="64"/>
      <c r="I50" s="66">
        <f t="shared" ref="I50" si="34">SUM(F50:H50)</f>
        <v>0</v>
      </c>
      <c r="J50" s="64"/>
      <c r="K50" s="64"/>
      <c r="L50" s="64"/>
      <c r="M50" s="66">
        <f t="shared" ref="M50:M62" si="35">SUM(J50:L50)</f>
        <v>0</v>
      </c>
      <c r="N50" s="64"/>
      <c r="O50" s="64"/>
      <c r="P50" s="64"/>
      <c r="Q50" s="66">
        <f t="shared" ref="Q50:Q62" si="36">SUM(N50:P50)</f>
        <v>0</v>
      </c>
      <c r="R50" s="64"/>
      <c r="S50" s="64"/>
      <c r="T50" s="64"/>
      <c r="U50" s="66">
        <f t="shared" ref="U50:U62" si="37">SUM(R50:T50)</f>
        <v>0</v>
      </c>
      <c r="V50" s="45"/>
      <c r="W50" s="54">
        <f t="shared" ref="W50:W61" si="38">SUM(I50,M50,Q50,U50)</f>
        <v>0</v>
      </c>
      <c r="X50" s="66">
        <f>IF('Cover Sheet'!$A$9=References!$A$3,'Annual Budget'!K50,IF('Cover Sheet'!$A$9=References!$A$4,SUM('Annual Budget'!K50,'Annual Budget'!S50),IF('Cover Sheet'!$A$9=References!$A$5,SUM('Annual Budget'!K50,'Annual Budget'!S50,'Annual Budget'!O50),SUM('Annual Budget'!K50,'Annual Budget'!S50,'Annual Budget'!O50,'Annual Budget'!W50))))</f>
        <v>35700</v>
      </c>
      <c r="Y50" s="66">
        <f t="shared" ref="Y50:Y62" si="39">X50-W50</f>
        <v>35700</v>
      </c>
    </row>
    <row r="51" spans="1:29" ht="13" x14ac:dyDescent="0.3">
      <c r="A51" s="46"/>
      <c r="B51" s="46" t="s">
        <v>27</v>
      </c>
      <c r="C51" s="45"/>
      <c r="D51" s="64"/>
      <c r="E51" s="65"/>
      <c r="F51" s="64"/>
      <c r="G51" s="64"/>
      <c r="H51" s="64"/>
      <c r="I51" s="66">
        <f t="shared" ref="I51:I62" si="40">SUM(F51:H51)</f>
        <v>0</v>
      </c>
      <c r="J51" s="64"/>
      <c r="K51" s="64"/>
      <c r="L51" s="64"/>
      <c r="M51" s="66">
        <f t="shared" si="35"/>
        <v>0</v>
      </c>
      <c r="N51" s="64"/>
      <c r="O51" s="64"/>
      <c r="P51" s="64"/>
      <c r="Q51" s="66">
        <f t="shared" si="36"/>
        <v>0</v>
      </c>
      <c r="R51" s="64"/>
      <c r="S51" s="64"/>
      <c r="T51" s="64"/>
      <c r="U51" s="66">
        <f t="shared" si="37"/>
        <v>0</v>
      </c>
      <c r="V51" s="45"/>
      <c r="W51" s="54">
        <f t="shared" si="38"/>
        <v>0</v>
      </c>
      <c r="X51" s="66">
        <f>IF('Cover Sheet'!$A$9=References!$A$3,'Annual Budget'!K51,IF('Cover Sheet'!$A$9=References!$A$4,SUM('Annual Budget'!K51,'Annual Budget'!S51),IF('Cover Sheet'!$A$9=References!$A$5,SUM('Annual Budget'!K51,'Annual Budget'!S51,'Annual Budget'!O51),SUM('Annual Budget'!K51,'Annual Budget'!S51,'Annual Budget'!O51,'Annual Budget'!W51))))</f>
        <v>48749.96</v>
      </c>
      <c r="Y51" s="66">
        <f t="shared" si="39"/>
        <v>48749.96</v>
      </c>
    </row>
    <row r="52" spans="1:29" ht="13" x14ac:dyDescent="0.3">
      <c r="A52" s="46"/>
      <c r="B52" s="46" t="s">
        <v>28</v>
      </c>
      <c r="C52" s="45"/>
      <c r="D52" s="64"/>
      <c r="E52" s="65"/>
      <c r="F52" s="64"/>
      <c r="G52" s="64"/>
      <c r="H52" s="64"/>
      <c r="I52" s="66">
        <f t="shared" si="40"/>
        <v>0</v>
      </c>
      <c r="J52" s="64"/>
      <c r="K52" s="64"/>
      <c r="L52" s="64"/>
      <c r="M52" s="66">
        <f t="shared" si="35"/>
        <v>0</v>
      </c>
      <c r="N52" s="64"/>
      <c r="O52" s="64"/>
      <c r="P52" s="64"/>
      <c r="Q52" s="66">
        <f t="shared" si="36"/>
        <v>0</v>
      </c>
      <c r="R52" s="64"/>
      <c r="S52" s="64"/>
      <c r="T52" s="64"/>
      <c r="U52" s="66">
        <f t="shared" si="37"/>
        <v>0</v>
      </c>
      <c r="V52" s="45"/>
      <c r="W52" s="54">
        <f t="shared" si="38"/>
        <v>0</v>
      </c>
      <c r="X52" s="66">
        <f>IF('Cover Sheet'!$A$9=References!$A$3,'Annual Budget'!K52,IF('Cover Sheet'!$A$9=References!$A$4,SUM('Annual Budget'!K52,'Annual Budget'!S52),IF('Cover Sheet'!$A$9=References!$A$5,SUM('Annual Budget'!K52,'Annual Budget'!S52,'Annual Budget'!O52),SUM('Annual Budget'!K52,'Annual Budget'!S52,'Annual Budget'!O52,'Annual Budget'!W52))))</f>
        <v>51072</v>
      </c>
      <c r="Y52" s="66">
        <f t="shared" si="39"/>
        <v>51072</v>
      </c>
    </row>
    <row r="53" spans="1:29" ht="13" x14ac:dyDescent="0.3">
      <c r="A53" s="46"/>
      <c r="B53" s="46" t="s">
        <v>29</v>
      </c>
      <c r="C53" s="45"/>
      <c r="D53" s="64"/>
      <c r="E53" s="65"/>
      <c r="F53" s="64"/>
      <c r="G53" s="64"/>
      <c r="H53" s="64"/>
      <c r="I53" s="66">
        <f t="shared" si="40"/>
        <v>0</v>
      </c>
      <c r="J53" s="64"/>
      <c r="K53" s="64"/>
      <c r="L53" s="64"/>
      <c r="M53" s="66">
        <f t="shared" si="35"/>
        <v>0</v>
      </c>
      <c r="N53" s="64"/>
      <c r="O53" s="64"/>
      <c r="P53" s="64"/>
      <c r="Q53" s="66">
        <f t="shared" si="36"/>
        <v>0</v>
      </c>
      <c r="R53" s="64"/>
      <c r="S53" s="64"/>
      <c r="T53" s="64"/>
      <c r="U53" s="66">
        <f t="shared" si="37"/>
        <v>0</v>
      </c>
      <c r="V53" s="45"/>
      <c r="W53" s="54">
        <f t="shared" si="38"/>
        <v>0</v>
      </c>
      <c r="X53" s="66">
        <f>IF('Cover Sheet'!$A$9=References!$A$3,'Annual Budget'!K53,IF('Cover Sheet'!$A$9=References!$A$4,SUM('Annual Budget'!K53,'Annual Budget'!S53),IF('Cover Sheet'!$A$9=References!$A$5,SUM('Annual Budget'!K53,'Annual Budget'!S53,'Annual Budget'!O53),SUM('Annual Budget'!K53,'Annual Budget'!S53,'Annual Budget'!O53,'Annual Budget'!W53))))</f>
        <v>46776</v>
      </c>
      <c r="Y53" s="66">
        <f t="shared" si="39"/>
        <v>46776</v>
      </c>
    </row>
    <row r="54" spans="1:29" ht="13" x14ac:dyDescent="0.3">
      <c r="A54" s="46"/>
      <c r="B54" s="46" t="s">
        <v>30</v>
      </c>
      <c r="C54" s="45"/>
      <c r="D54" s="64"/>
      <c r="E54" s="65"/>
      <c r="F54" s="64"/>
      <c r="G54" s="64"/>
      <c r="H54" s="64"/>
      <c r="I54" s="66">
        <f t="shared" si="40"/>
        <v>0</v>
      </c>
      <c r="J54" s="64"/>
      <c r="K54" s="64"/>
      <c r="L54" s="64"/>
      <c r="M54" s="66">
        <f t="shared" si="35"/>
        <v>0</v>
      </c>
      <c r="N54" s="64"/>
      <c r="O54" s="64"/>
      <c r="P54" s="64"/>
      <c r="Q54" s="66">
        <f t="shared" si="36"/>
        <v>0</v>
      </c>
      <c r="R54" s="64"/>
      <c r="S54" s="64"/>
      <c r="T54" s="64"/>
      <c r="U54" s="66">
        <f t="shared" si="37"/>
        <v>0</v>
      </c>
      <c r="V54" s="45"/>
      <c r="W54" s="54">
        <f t="shared" si="38"/>
        <v>0</v>
      </c>
      <c r="X54" s="66">
        <f>IF('Cover Sheet'!$A$9=References!$A$3,'Annual Budget'!K54,IF('Cover Sheet'!$A$9=References!$A$4,SUM('Annual Budget'!K54,'Annual Budget'!S54),IF('Cover Sheet'!$A$9=References!$A$5,SUM('Annual Budget'!K54,'Annual Budget'!S54,'Annual Budget'!O54),SUM('Annual Budget'!K54,'Annual Budget'!S54,'Annual Budget'!O54,'Annual Budget'!W54))))</f>
        <v>20000</v>
      </c>
      <c r="Y54" s="66">
        <f t="shared" si="39"/>
        <v>20000</v>
      </c>
    </row>
    <row r="55" spans="1:29" ht="13" x14ac:dyDescent="0.3">
      <c r="A55" s="46"/>
      <c r="B55" s="46" t="s">
        <v>31</v>
      </c>
      <c r="C55" s="45"/>
      <c r="D55" s="64"/>
      <c r="E55" s="65"/>
      <c r="F55" s="64"/>
      <c r="G55" s="64"/>
      <c r="H55" s="64"/>
      <c r="I55" s="66">
        <f t="shared" si="40"/>
        <v>0</v>
      </c>
      <c r="J55" s="64"/>
      <c r="K55" s="64"/>
      <c r="L55" s="64"/>
      <c r="M55" s="66">
        <f t="shared" si="35"/>
        <v>0</v>
      </c>
      <c r="N55" s="64"/>
      <c r="O55" s="64"/>
      <c r="P55" s="64"/>
      <c r="Q55" s="66">
        <f t="shared" si="36"/>
        <v>0</v>
      </c>
      <c r="R55" s="64"/>
      <c r="S55" s="64"/>
      <c r="T55" s="64"/>
      <c r="U55" s="66">
        <f t="shared" si="37"/>
        <v>0</v>
      </c>
      <c r="V55" s="45"/>
      <c r="W55" s="54">
        <f t="shared" si="38"/>
        <v>0</v>
      </c>
      <c r="X55" s="66">
        <f>IF('Cover Sheet'!$A$9=References!$A$3,'Annual Budget'!K55,IF('Cover Sheet'!$A$9=References!$A$4,SUM('Annual Budget'!K55,'Annual Budget'!S55),IF('Cover Sheet'!$A$9=References!$A$5,SUM('Annual Budget'!K55,'Annual Budget'!S55,'Annual Budget'!O55),SUM('Annual Budget'!K55,'Annual Budget'!S55,'Annual Budget'!O55,'Annual Budget'!W55))))</f>
        <v>0</v>
      </c>
      <c r="Y55" s="66">
        <f t="shared" si="39"/>
        <v>0</v>
      </c>
    </row>
    <row r="56" spans="1:29" ht="13" x14ac:dyDescent="0.3">
      <c r="A56" s="46"/>
      <c r="B56" s="46" t="s">
        <v>160</v>
      </c>
      <c r="C56" s="45"/>
      <c r="D56" s="105"/>
      <c r="E56" s="65"/>
      <c r="F56" s="105"/>
      <c r="G56" s="105"/>
      <c r="H56" s="105"/>
      <c r="I56" s="66">
        <f t="shared" si="40"/>
        <v>0</v>
      </c>
      <c r="J56" s="105"/>
      <c r="K56" s="105"/>
      <c r="L56" s="105"/>
      <c r="M56" s="66">
        <f t="shared" si="35"/>
        <v>0</v>
      </c>
      <c r="N56" s="105"/>
      <c r="O56" s="105"/>
      <c r="P56" s="105"/>
      <c r="Q56" s="66">
        <f t="shared" si="36"/>
        <v>0</v>
      </c>
      <c r="R56" s="105"/>
      <c r="S56" s="105"/>
      <c r="T56" s="105"/>
      <c r="U56" s="66">
        <f t="shared" si="37"/>
        <v>0</v>
      </c>
      <c r="V56" s="45"/>
      <c r="W56" s="54">
        <f t="shared" si="38"/>
        <v>0</v>
      </c>
      <c r="X56" s="66">
        <f>IF('Cover Sheet'!$A$9=References!$A$3,'Annual Budget'!K56,IF('Cover Sheet'!$A$9=References!$A$4,SUM('Annual Budget'!K56,'Annual Budget'!S56),IF('Cover Sheet'!$A$9=References!$A$5,SUM('Annual Budget'!K56,'Annual Budget'!S56,'Annual Budget'!O56),SUM('Annual Budget'!K56,'Annual Budget'!S56,'Annual Budget'!O56,'Annual Budget'!W56))))</f>
        <v>0</v>
      </c>
      <c r="Y56" s="66">
        <f t="shared" si="39"/>
        <v>0</v>
      </c>
    </row>
    <row r="57" spans="1:29" ht="13" x14ac:dyDescent="0.3">
      <c r="A57" s="46"/>
      <c r="B57" s="46" t="s">
        <v>161</v>
      </c>
      <c r="C57" s="45"/>
      <c r="D57" s="105"/>
      <c r="E57" s="65"/>
      <c r="F57" s="105"/>
      <c r="G57" s="105"/>
      <c r="H57" s="105"/>
      <c r="I57" s="66">
        <f t="shared" si="40"/>
        <v>0</v>
      </c>
      <c r="J57" s="105"/>
      <c r="K57" s="105"/>
      <c r="L57" s="105"/>
      <c r="M57" s="66">
        <f t="shared" si="35"/>
        <v>0</v>
      </c>
      <c r="N57" s="105"/>
      <c r="O57" s="105"/>
      <c r="P57" s="105"/>
      <c r="Q57" s="66">
        <f t="shared" si="36"/>
        <v>0</v>
      </c>
      <c r="R57" s="105"/>
      <c r="S57" s="105"/>
      <c r="T57" s="105"/>
      <c r="U57" s="66">
        <f t="shared" si="37"/>
        <v>0</v>
      </c>
      <c r="V57" s="45"/>
      <c r="W57" s="54">
        <f t="shared" si="38"/>
        <v>0</v>
      </c>
      <c r="X57" s="66">
        <f>IF('Cover Sheet'!$A$9=References!$A$3,'Annual Budget'!K57,IF('Cover Sheet'!$A$9=References!$A$4,SUM('Annual Budget'!K57,'Annual Budget'!S57),IF('Cover Sheet'!$A$9=References!$A$5,SUM('Annual Budget'!K57,'Annual Budget'!S57,'Annual Budget'!O57),SUM('Annual Budget'!K57,'Annual Budget'!S57,'Annual Budget'!O57,'Annual Budget'!W57))))</f>
        <v>57564</v>
      </c>
      <c r="Y57" s="66">
        <f t="shared" si="39"/>
        <v>57564</v>
      </c>
    </row>
    <row r="58" spans="1:29" ht="13" x14ac:dyDescent="0.3">
      <c r="A58" s="46"/>
      <c r="B58" s="46" t="s">
        <v>33</v>
      </c>
      <c r="C58" s="45"/>
      <c r="D58" s="105"/>
      <c r="E58" s="65"/>
      <c r="F58" s="105"/>
      <c r="G58" s="105"/>
      <c r="H58" s="105"/>
      <c r="I58" s="66">
        <f t="shared" si="40"/>
        <v>0</v>
      </c>
      <c r="J58" s="105"/>
      <c r="K58" s="105"/>
      <c r="L58" s="105"/>
      <c r="M58" s="66">
        <f t="shared" si="35"/>
        <v>0</v>
      </c>
      <c r="N58" s="105"/>
      <c r="O58" s="105"/>
      <c r="P58" s="105"/>
      <c r="Q58" s="66">
        <f t="shared" si="36"/>
        <v>0</v>
      </c>
      <c r="R58" s="105"/>
      <c r="S58" s="105"/>
      <c r="T58" s="105"/>
      <c r="U58" s="66">
        <f t="shared" si="37"/>
        <v>0</v>
      </c>
      <c r="V58" s="45"/>
      <c r="W58" s="54">
        <f t="shared" si="38"/>
        <v>0</v>
      </c>
      <c r="X58" s="66">
        <f>IF('Cover Sheet'!$A$9=References!$A$3,'Annual Budget'!K58,IF('Cover Sheet'!$A$9=References!$A$4,SUM('Annual Budget'!K58,'Annual Budget'!S58),IF('Cover Sheet'!$A$9=References!$A$5,SUM('Annual Budget'!K58,'Annual Budget'!S58,'Annual Budget'!O58),SUM('Annual Budget'!K58,'Annual Budget'!S58,'Annual Budget'!O58,'Annual Budget'!W58))))</f>
        <v>567231</v>
      </c>
      <c r="Y58" s="66">
        <f t="shared" si="39"/>
        <v>567231</v>
      </c>
    </row>
    <row r="59" spans="1:29" ht="13" x14ac:dyDescent="0.3">
      <c r="A59" s="46"/>
      <c r="B59" s="46" t="s">
        <v>162</v>
      </c>
      <c r="C59" s="45"/>
      <c r="D59" s="105"/>
      <c r="E59" s="65"/>
      <c r="F59" s="105"/>
      <c r="G59" s="105"/>
      <c r="H59" s="105"/>
      <c r="I59" s="66">
        <f t="shared" si="40"/>
        <v>0</v>
      </c>
      <c r="J59" s="105"/>
      <c r="K59" s="105"/>
      <c r="L59" s="105"/>
      <c r="M59" s="66">
        <f t="shared" si="35"/>
        <v>0</v>
      </c>
      <c r="N59" s="105"/>
      <c r="O59" s="105"/>
      <c r="P59" s="105"/>
      <c r="Q59" s="66">
        <f t="shared" si="36"/>
        <v>0</v>
      </c>
      <c r="R59" s="105"/>
      <c r="S59" s="105"/>
      <c r="T59" s="105"/>
      <c r="U59" s="66">
        <f t="shared" si="37"/>
        <v>0</v>
      </c>
      <c r="V59" s="45"/>
      <c r="W59" s="54">
        <f t="shared" si="38"/>
        <v>0</v>
      </c>
      <c r="X59" s="66">
        <f>IF('Cover Sheet'!$A$9=References!$A$3,'Annual Budget'!K59,IF('Cover Sheet'!$A$9=References!$A$4,SUM('Annual Budget'!K59,'Annual Budget'!S59),IF('Cover Sheet'!$A$9=References!$A$5,SUM('Annual Budget'!K59,'Annual Budget'!S59,'Annual Budget'!O59),SUM('Annual Budget'!K59,'Annual Budget'!S59,'Annual Budget'!O59,'Annual Budget'!W59))))</f>
        <v>0</v>
      </c>
      <c r="Y59" s="66">
        <f t="shared" si="39"/>
        <v>0</v>
      </c>
      <c r="AC59" s="61" t="s">
        <v>180</v>
      </c>
    </row>
    <row r="60" spans="1:29" ht="13" x14ac:dyDescent="0.3">
      <c r="A60" s="46"/>
      <c r="B60" s="46" t="s">
        <v>163</v>
      </c>
      <c r="C60" s="45"/>
      <c r="D60" s="105"/>
      <c r="E60" s="65"/>
      <c r="F60" s="105"/>
      <c r="G60" s="105"/>
      <c r="H60" s="105"/>
      <c r="I60" s="66">
        <f t="shared" si="40"/>
        <v>0</v>
      </c>
      <c r="J60" s="105"/>
      <c r="K60" s="105"/>
      <c r="L60" s="105"/>
      <c r="M60" s="66">
        <f t="shared" si="35"/>
        <v>0</v>
      </c>
      <c r="N60" s="105"/>
      <c r="O60" s="105"/>
      <c r="P60" s="105"/>
      <c r="Q60" s="66">
        <f t="shared" si="36"/>
        <v>0</v>
      </c>
      <c r="R60" s="105"/>
      <c r="S60" s="105"/>
      <c r="T60" s="105"/>
      <c r="U60" s="66">
        <f t="shared" si="37"/>
        <v>0</v>
      </c>
      <c r="V60" s="45"/>
      <c r="W60" s="54">
        <f t="shared" si="38"/>
        <v>0</v>
      </c>
      <c r="X60" s="66">
        <f>IF('Cover Sheet'!$A$9=References!$A$3,'Annual Budget'!K60,IF('Cover Sheet'!$A$9=References!$A$4,SUM('Annual Budget'!K60,'Annual Budget'!S60),IF('Cover Sheet'!$A$9=References!$A$5,SUM('Annual Budget'!K60,'Annual Budget'!S60,'Annual Budget'!O60),SUM('Annual Budget'!K60,'Annual Budget'!S60,'Annual Budget'!O60,'Annual Budget'!W60))))</f>
        <v>120941.75999999999</v>
      </c>
      <c r="Y60" s="66">
        <f t="shared" si="39"/>
        <v>120941.75999999999</v>
      </c>
      <c r="AC60" s="61" t="s">
        <v>181</v>
      </c>
    </row>
    <row r="61" spans="1:29" ht="13" x14ac:dyDescent="0.3">
      <c r="A61" s="46"/>
      <c r="B61" s="46" t="s">
        <v>34</v>
      </c>
      <c r="C61" s="45"/>
      <c r="D61" s="64"/>
      <c r="E61" s="65"/>
      <c r="F61" s="64"/>
      <c r="G61" s="64"/>
      <c r="H61" s="64"/>
      <c r="I61" s="66">
        <f t="shared" si="40"/>
        <v>0</v>
      </c>
      <c r="J61" s="64"/>
      <c r="K61" s="64"/>
      <c r="L61" s="64"/>
      <c r="M61" s="66">
        <f t="shared" si="35"/>
        <v>0</v>
      </c>
      <c r="N61" s="64"/>
      <c r="O61" s="64"/>
      <c r="P61" s="64"/>
      <c r="Q61" s="66">
        <f t="shared" si="36"/>
        <v>0</v>
      </c>
      <c r="R61" s="64"/>
      <c r="S61" s="64"/>
      <c r="T61" s="64"/>
      <c r="U61" s="66">
        <f t="shared" si="37"/>
        <v>0</v>
      </c>
      <c r="V61" s="45"/>
      <c r="W61" s="54">
        <f t="shared" si="38"/>
        <v>0</v>
      </c>
      <c r="X61" s="66">
        <f>IF('Cover Sheet'!$A$9=References!$A$3,'Annual Budget'!K61,IF('Cover Sheet'!$A$9=References!$A$4,SUM('Annual Budget'!K61,'Annual Budget'!S61),IF('Cover Sheet'!$A$9=References!$A$5,SUM('Annual Budget'!K61,'Annual Budget'!S61,'Annual Budget'!O61),SUM('Annual Budget'!K61,'Annual Budget'!S61,'Annual Budget'!O61,'Annual Budget'!W61))))</f>
        <v>145543</v>
      </c>
      <c r="Y61" s="66">
        <f t="shared" si="39"/>
        <v>145543</v>
      </c>
    </row>
    <row r="62" spans="1:29" ht="13" x14ac:dyDescent="0.3">
      <c r="A62" s="46"/>
      <c r="B62" s="55" t="s">
        <v>35</v>
      </c>
      <c r="C62" s="45"/>
      <c r="D62" s="56">
        <f>SUM(D50:D61)</f>
        <v>0</v>
      </c>
      <c r="E62" s="57"/>
      <c r="F62" s="56">
        <f>SUM(F50:F61)</f>
        <v>0</v>
      </c>
      <c r="G62" s="56">
        <f t="shared" ref="G62:H62" si="41">SUM(G50:G61)</f>
        <v>0</v>
      </c>
      <c r="H62" s="56">
        <f t="shared" si="41"/>
        <v>0</v>
      </c>
      <c r="I62" s="56">
        <f t="shared" si="40"/>
        <v>0</v>
      </c>
      <c r="J62" s="56">
        <f>SUM(J50:J61)</f>
        <v>0</v>
      </c>
      <c r="K62" s="56">
        <f t="shared" ref="K62" si="42">SUM(K50:K61)</f>
        <v>0</v>
      </c>
      <c r="L62" s="56">
        <f t="shared" ref="L62" si="43">SUM(L50:L61)</f>
        <v>0</v>
      </c>
      <c r="M62" s="56">
        <f t="shared" si="35"/>
        <v>0</v>
      </c>
      <c r="N62" s="56">
        <f>SUM(N50:N61)</f>
        <v>0</v>
      </c>
      <c r="O62" s="56">
        <f t="shared" ref="O62" si="44">SUM(O50:O61)</f>
        <v>0</v>
      </c>
      <c r="P62" s="56">
        <f t="shared" ref="P62" si="45">SUM(P50:P61)</f>
        <v>0</v>
      </c>
      <c r="Q62" s="56">
        <f t="shared" si="36"/>
        <v>0</v>
      </c>
      <c r="R62" s="56">
        <f>SUM(R50:R61)</f>
        <v>0</v>
      </c>
      <c r="S62" s="56">
        <f t="shared" ref="S62" si="46">SUM(S50:S61)</f>
        <v>0</v>
      </c>
      <c r="T62" s="56">
        <f t="shared" ref="T62" si="47">SUM(T50:T61)</f>
        <v>0</v>
      </c>
      <c r="U62" s="56">
        <f t="shared" si="37"/>
        <v>0</v>
      </c>
      <c r="V62" s="45"/>
      <c r="W62" s="56">
        <f>SUM(W50:W61)</f>
        <v>0</v>
      </c>
      <c r="X62" s="56">
        <f>SUM(X50:X61)</f>
        <v>1093577.72</v>
      </c>
      <c r="Y62" s="56">
        <f t="shared" si="39"/>
        <v>1093577.72</v>
      </c>
    </row>
    <row r="63" spans="1:29" ht="13" x14ac:dyDescent="0.3">
      <c r="A63" s="46"/>
      <c r="B63" s="52"/>
      <c r="C63" s="45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45"/>
      <c r="W63" s="60"/>
      <c r="X63" s="60"/>
      <c r="Y63" s="60"/>
    </row>
    <row r="64" spans="1:29" ht="13" x14ac:dyDescent="0.3">
      <c r="A64" s="46"/>
      <c r="B64" s="55" t="s">
        <v>164</v>
      </c>
      <c r="C64" s="45"/>
      <c r="D64" s="56">
        <f>D62+D47+D37+D29</f>
        <v>0</v>
      </c>
      <c r="E64" s="57"/>
      <c r="F64" s="56">
        <f t="shared" ref="F64:U64" si="48">F62+F47+F37+F29</f>
        <v>0</v>
      </c>
      <c r="G64" s="56">
        <f t="shared" si="48"/>
        <v>0</v>
      </c>
      <c r="H64" s="56">
        <f t="shared" si="48"/>
        <v>0</v>
      </c>
      <c r="I64" s="56">
        <f t="shared" si="48"/>
        <v>0</v>
      </c>
      <c r="J64" s="56">
        <f t="shared" si="48"/>
        <v>0</v>
      </c>
      <c r="K64" s="56">
        <f t="shared" si="48"/>
        <v>0</v>
      </c>
      <c r="L64" s="56">
        <f t="shared" si="48"/>
        <v>0</v>
      </c>
      <c r="M64" s="56">
        <f t="shared" si="48"/>
        <v>0</v>
      </c>
      <c r="N64" s="56">
        <f t="shared" si="48"/>
        <v>0</v>
      </c>
      <c r="O64" s="56">
        <f t="shared" si="48"/>
        <v>0</v>
      </c>
      <c r="P64" s="56">
        <f t="shared" si="48"/>
        <v>0</v>
      </c>
      <c r="Q64" s="56">
        <f t="shared" si="48"/>
        <v>0</v>
      </c>
      <c r="R64" s="56">
        <f t="shared" si="48"/>
        <v>0</v>
      </c>
      <c r="S64" s="56">
        <f t="shared" si="48"/>
        <v>0</v>
      </c>
      <c r="T64" s="56">
        <f t="shared" si="48"/>
        <v>0</v>
      </c>
      <c r="U64" s="56">
        <f t="shared" si="48"/>
        <v>0</v>
      </c>
      <c r="V64" s="45"/>
      <c r="W64" s="56">
        <f>W62+W47+W37+W29</f>
        <v>0</v>
      </c>
      <c r="X64" s="56">
        <f>X62+X47+X37+X29</f>
        <v>6290613.4500000002</v>
      </c>
      <c r="Y64" s="56">
        <f t="shared" ref="Y64:Y65" si="49">X64-W64</f>
        <v>6290613.4500000002</v>
      </c>
    </row>
    <row r="65" spans="1:25" ht="12.75" customHeight="1" x14ac:dyDescent="0.3">
      <c r="A65" s="58" t="s">
        <v>165</v>
      </c>
      <c r="B65" s="55"/>
      <c r="C65" s="45"/>
      <c r="D65" s="56">
        <f>D16-D64</f>
        <v>0</v>
      </c>
      <c r="E65" s="57"/>
      <c r="F65" s="56">
        <f t="shared" ref="F65:U65" si="50">F16-F64</f>
        <v>0</v>
      </c>
      <c r="G65" s="56">
        <f t="shared" si="50"/>
        <v>0</v>
      </c>
      <c r="H65" s="56">
        <f t="shared" si="50"/>
        <v>0</v>
      </c>
      <c r="I65" s="56">
        <f t="shared" si="50"/>
        <v>0</v>
      </c>
      <c r="J65" s="56">
        <f t="shared" si="50"/>
        <v>0</v>
      </c>
      <c r="K65" s="56">
        <f t="shared" si="50"/>
        <v>0</v>
      </c>
      <c r="L65" s="56">
        <f t="shared" si="50"/>
        <v>0</v>
      </c>
      <c r="M65" s="56">
        <f t="shared" si="50"/>
        <v>0</v>
      </c>
      <c r="N65" s="56">
        <f t="shared" si="50"/>
        <v>0</v>
      </c>
      <c r="O65" s="56">
        <f t="shared" si="50"/>
        <v>0</v>
      </c>
      <c r="P65" s="56">
        <f t="shared" si="50"/>
        <v>0</v>
      </c>
      <c r="Q65" s="56">
        <f t="shared" si="50"/>
        <v>0</v>
      </c>
      <c r="R65" s="56">
        <f t="shared" si="50"/>
        <v>0</v>
      </c>
      <c r="S65" s="56">
        <f t="shared" si="50"/>
        <v>0</v>
      </c>
      <c r="T65" s="56">
        <f t="shared" si="50"/>
        <v>0</v>
      </c>
      <c r="U65" s="56">
        <f t="shared" si="50"/>
        <v>0</v>
      </c>
      <c r="V65" s="45"/>
      <c r="W65" s="56">
        <f>W16-W64</f>
        <v>0</v>
      </c>
      <c r="X65" s="56">
        <f>X16-X64</f>
        <v>104778.38999999873</v>
      </c>
      <c r="Y65" s="56">
        <f t="shared" si="49"/>
        <v>104778.38999999873</v>
      </c>
    </row>
    <row r="66" spans="1:25" ht="12.75" customHeight="1" x14ac:dyDescent="0.3">
      <c r="A66" s="58"/>
      <c r="B66" s="52"/>
      <c r="C66" s="45"/>
      <c r="D66" s="68"/>
      <c r="E66" s="57"/>
      <c r="F66" s="68"/>
      <c r="G66" s="68"/>
      <c r="H66" s="68"/>
      <c r="I66" s="57"/>
      <c r="J66" s="68"/>
      <c r="K66" s="68"/>
      <c r="L66" s="68"/>
      <c r="M66" s="57"/>
      <c r="N66" s="68"/>
      <c r="O66" s="68"/>
      <c r="P66" s="68"/>
      <c r="Q66" s="57"/>
      <c r="R66" s="68"/>
      <c r="S66" s="68"/>
      <c r="T66" s="68"/>
      <c r="U66" s="57"/>
      <c r="V66" s="45"/>
      <c r="W66" s="57"/>
      <c r="X66" s="57"/>
      <c r="Y66" s="57"/>
    </row>
    <row r="67" spans="1:25" ht="13" x14ac:dyDescent="0.3">
      <c r="A67" s="58" t="s">
        <v>36</v>
      </c>
      <c r="B67" s="55"/>
      <c r="C67" s="45"/>
      <c r="D67" s="56">
        <f>D65</f>
        <v>0</v>
      </c>
      <c r="E67" s="57"/>
      <c r="F67" s="56">
        <f t="shared" ref="F67:U67" si="51">F65</f>
        <v>0</v>
      </c>
      <c r="G67" s="56">
        <f t="shared" si="51"/>
        <v>0</v>
      </c>
      <c r="H67" s="56">
        <f t="shared" si="51"/>
        <v>0</v>
      </c>
      <c r="I67" s="56">
        <f t="shared" si="51"/>
        <v>0</v>
      </c>
      <c r="J67" s="56">
        <f t="shared" si="51"/>
        <v>0</v>
      </c>
      <c r="K67" s="56">
        <f t="shared" si="51"/>
        <v>0</v>
      </c>
      <c r="L67" s="56">
        <f t="shared" si="51"/>
        <v>0</v>
      </c>
      <c r="M67" s="56">
        <f t="shared" si="51"/>
        <v>0</v>
      </c>
      <c r="N67" s="56">
        <f t="shared" si="51"/>
        <v>0</v>
      </c>
      <c r="O67" s="56">
        <f t="shared" si="51"/>
        <v>0</v>
      </c>
      <c r="P67" s="56">
        <f t="shared" si="51"/>
        <v>0</v>
      </c>
      <c r="Q67" s="56">
        <f t="shared" si="51"/>
        <v>0</v>
      </c>
      <c r="R67" s="56">
        <f t="shared" si="51"/>
        <v>0</v>
      </c>
      <c r="S67" s="56">
        <f t="shared" si="51"/>
        <v>0</v>
      </c>
      <c r="T67" s="56">
        <f t="shared" si="51"/>
        <v>0</v>
      </c>
      <c r="U67" s="56">
        <f t="shared" si="51"/>
        <v>0</v>
      </c>
      <c r="V67" s="45"/>
      <c r="W67" s="56">
        <f>W65</f>
        <v>0</v>
      </c>
      <c r="X67" s="56">
        <f>X65</f>
        <v>104778.38999999873</v>
      </c>
      <c r="Y67" s="122">
        <f t="shared" ref="Y67" si="52">X67-W67</f>
        <v>104778.38999999873</v>
      </c>
    </row>
    <row r="69" spans="1:25" ht="12.75" customHeight="1" x14ac:dyDescent="0.3">
      <c r="A69" s="52" t="s">
        <v>129</v>
      </c>
    </row>
    <row r="70" spans="1:25" ht="12.75" customHeight="1" x14ac:dyDescent="0.3">
      <c r="B70" s="43" t="s">
        <v>130</v>
      </c>
      <c r="D70" s="64"/>
      <c r="F70" s="64"/>
      <c r="G70" s="64"/>
      <c r="H70" s="64"/>
      <c r="I70" s="66">
        <f t="shared" ref="I70:I72" si="53">SUM(F70:H70)</f>
        <v>0</v>
      </c>
      <c r="J70" s="64"/>
      <c r="K70" s="64"/>
      <c r="L70" s="64"/>
      <c r="M70" s="66">
        <f t="shared" ref="M70:M73" si="54">SUM(J70:L70)</f>
        <v>0</v>
      </c>
      <c r="N70" s="64"/>
      <c r="O70" s="64"/>
      <c r="P70" s="64"/>
      <c r="Q70" s="66">
        <f t="shared" ref="Q70:Q73" si="55">SUM(N70:P70)</f>
        <v>0</v>
      </c>
      <c r="R70" s="64"/>
      <c r="S70" s="64"/>
      <c r="T70" s="64"/>
      <c r="U70" s="66">
        <f t="shared" ref="U70:U73" si="56">SUM(R70:T70)</f>
        <v>0</v>
      </c>
    </row>
    <row r="71" spans="1:25" ht="12.75" customHeight="1" x14ac:dyDescent="0.3">
      <c r="B71" s="43" t="s">
        <v>131</v>
      </c>
      <c r="D71" s="64"/>
      <c r="F71" s="64"/>
      <c r="G71" s="64"/>
      <c r="H71" s="64"/>
      <c r="I71" s="66">
        <f t="shared" si="53"/>
        <v>0</v>
      </c>
      <c r="J71" s="64"/>
      <c r="K71" s="64"/>
      <c r="L71" s="64"/>
      <c r="M71" s="66">
        <f t="shared" si="54"/>
        <v>0</v>
      </c>
      <c r="N71" s="64"/>
      <c r="O71" s="64"/>
      <c r="P71" s="64"/>
      <c r="Q71" s="66">
        <f t="shared" si="55"/>
        <v>0</v>
      </c>
      <c r="R71" s="64"/>
      <c r="S71" s="64"/>
      <c r="T71" s="64"/>
      <c r="U71" s="66">
        <f t="shared" si="56"/>
        <v>0</v>
      </c>
    </row>
    <row r="72" spans="1:25" ht="12.75" customHeight="1" x14ac:dyDescent="0.3">
      <c r="B72" s="43" t="s">
        <v>132</v>
      </c>
      <c r="D72" s="64"/>
      <c r="F72" s="64"/>
      <c r="G72" s="64"/>
      <c r="H72" s="64"/>
      <c r="I72" s="66">
        <f t="shared" si="53"/>
        <v>0</v>
      </c>
      <c r="J72" s="64"/>
      <c r="K72" s="64"/>
      <c r="L72" s="64"/>
      <c r="M72" s="66">
        <f t="shared" si="54"/>
        <v>0</v>
      </c>
      <c r="N72" s="64"/>
      <c r="O72" s="64"/>
      <c r="P72" s="64"/>
      <c r="Q72" s="66">
        <f t="shared" si="55"/>
        <v>0</v>
      </c>
      <c r="R72" s="64"/>
      <c r="S72" s="64"/>
      <c r="T72" s="64"/>
      <c r="U72" s="66">
        <f t="shared" si="56"/>
        <v>0</v>
      </c>
    </row>
    <row r="73" spans="1:25" ht="12.75" customHeight="1" x14ac:dyDescent="0.3">
      <c r="A73" s="61" t="s">
        <v>133</v>
      </c>
      <c r="D73" s="47">
        <f>SUM(D70:D72,D67)</f>
        <v>0</v>
      </c>
      <c r="F73" s="47">
        <f>SUM(F70:F72,F67)</f>
        <v>0</v>
      </c>
      <c r="G73" s="47">
        <f>SUM(G70:G72,G67)</f>
        <v>0</v>
      </c>
      <c r="H73" s="47">
        <f>SUM(H70:H72,H67)</f>
        <v>0</v>
      </c>
      <c r="I73" s="66">
        <f>SUM(F73:H73)</f>
        <v>0</v>
      </c>
      <c r="J73" s="47">
        <f t="shared" ref="J73:L73" si="57">SUM(J70:J72,J67)</f>
        <v>0</v>
      </c>
      <c r="K73" s="47">
        <f t="shared" si="57"/>
        <v>0</v>
      </c>
      <c r="L73" s="47">
        <f t="shared" si="57"/>
        <v>0</v>
      </c>
      <c r="M73" s="66">
        <f t="shared" si="54"/>
        <v>0</v>
      </c>
      <c r="N73" s="47">
        <f t="shared" ref="N73" si="58">SUM(N70:N72,N67)</f>
        <v>0</v>
      </c>
      <c r="O73" s="47">
        <f t="shared" ref="O73" si="59">SUM(O70:O72,O67)</f>
        <v>0</v>
      </c>
      <c r="P73" s="47">
        <f t="shared" ref="P73" si="60">SUM(P70:P72,P67)</f>
        <v>0</v>
      </c>
      <c r="Q73" s="66">
        <f t="shared" si="55"/>
        <v>0</v>
      </c>
      <c r="R73" s="47">
        <f t="shared" ref="R73" si="61">SUM(R70:R72,R67)</f>
        <v>0</v>
      </c>
      <c r="S73" s="47">
        <f t="shared" ref="S73" si="62">SUM(S70:S72,S67)</f>
        <v>0</v>
      </c>
      <c r="T73" s="47">
        <f t="shared" ref="T73" si="63">SUM(T70:T72,T67)</f>
        <v>0</v>
      </c>
      <c r="U73" s="66">
        <f t="shared" si="56"/>
        <v>0</v>
      </c>
    </row>
  </sheetData>
  <phoneticPr fontId="67" type="noConversion"/>
  <printOptions horizontalCentered="1" headings="1" gridLines="1"/>
  <pageMargins left="0.75" right="0.35" top="0.5" bottom="0.5" header="0.5" footer="0.5"/>
  <pageSetup paperSize="400" scale="81" orientation="landscape" r:id="rId1"/>
  <headerFooter alignWithMargins="0">
    <oddHeader xml:space="preserve">&amp;C&amp;"Arial,Bold"&amp;11
</oddHeader>
    <oddFooter>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M45"/>
  <sheetViews>
    <sheetView showGridLines="0" zoomScaleNormal="100" zoomScaleSheetLayoutView="100" workbookViewId="0"/>
  </sheetViews>
  <sheetFormatPr defaultColWidth="9.1796875" defaultRowHeight="13" x14ac:dyDescent="0.3"/>
  <cols>
    <col min="1" max="1" width="2" style="70" customWidth="1"/>
    <col min="2" max="2" width="9.1796875" style="70"/>
    <col min="3" max="3" width="20.1796875" style="70" customWidth="1"/>
    <col min="4" max="4" width="12.26953125" style="70" customWidth="1"/>
    <col min="5" max="5" width="11.26953125" style="70" customWidth="1"/>
    <col min="6" max="6" width="9.1796875" style="70"/>
    <col min="7" max="7" width="19.7265625" style="70" customWidth="1"/>
    <col min="8" max="8" width="20" style="70" customWidth="1"/>
    <col min="9" max="9" width="25.1796875" style="70" customWidth="1"/>
    <col min="10" max="10" width="27" style="70" customWidth="1"/>
    <col min="11" max="16384" width="9.1796875" style="70"/>
  </cols>
  <sheetData>
    <row r="1" spans="1:13" x14ac:dyDescent="0.3">
      <c r="A1" s="69" t="str">
        <f>'Cover Sheet'!A2</f>
        <v>The Goodwill Excel Center, Public Charter School</v>
      </c>
    </row>
    <row r="2" spans="1:13" x14ac:dyDescent="0.3">
      <c r="A2" s="43" t="str">
        <f>'Cover Sheet'!A8&amp;" "&amp;'Cover Sheet'!$A$9&amp;" Balance Sheet"</f>
        <v>FY2019 July 1, 2018 - June 30, 2019 Balance Sheet</v>
      </c>
    </row>
    <row r="3" spans="1:13" x14ac:dyDescent="0.3">
      <c r="B3" s="152"/>
      <c r="C3" s="152"/>
      <c r="D3" s="152"/>
      <c r="E3" s="152"/>
      <c r="F3" s="152"/>
      <c r="G3" s="152"/>
      <c r="H3" s="77"/>
      <c r="I3" s="77"/>
      <c r="J3" s="77"/>
    </row>
    <row r="4" spans="1:13" x14ac:dyDescent="0.3">
      <c r="B4" s="77"/>
      <c r="C4" s="77"/>
      <c r="D4" s="77"/>
      <c r="E4" s="78" t="s">
        <v>113</v>
      </c>
      <c r="F4" s="79"/>
      <c r="G4" s="78" t="s">
        <v>82</v>
      </c>
      <c r="H4" s="78" t="s">
        <v>83</v>
      </c>
      <c r="I4" s="78" t="s">
        <v>84</v>
      </c>
      <c r="J4" s="78" t="s">
        <v>85</v>
      </c>
    </row>
    <row r="5" spans="1:13" ht="15.5" thickBot="1" x14ac:dyDescent="0.35">
      <c r="B5" s="77"/>
      <c r="C5" s="77"/>
      <c r="D5" s="77"/>
      <c r="E5" s="80" t="s">
        <v>148</v>
      </c>
      <c r="F5" s="81"/>
      <c r="G5" s="80" t="s">
        <v>86</v>
      </c>
      <c r="H5" s="80" t="s">
        <v>87</v>
      </c>
      <c r="I5" s="80" t="s">
        <v>88</v>
      </c>
      <c r="J5" s="80" t="s">
        <v>89</v>
      </c>
      <c r="M5" s="108" t="s">
        <v>172</v>
      </c>
    </row>
    <row r="6" spans="1:13" x14ac:dyDescent="0.3">
      <c r="A6" s="93" t="s">
        <v>90</v>
      </c>
      <c r="B6" s="82"/>
      <c r="C6" s="82"/>
      <c r="E6" s="83"/>
      <c r="F6" s="81"/>
      <c r="G6" s="83"/>
      <c r="H6" s="83"/>
      <c r="I6" s="83"/>
      <c r="J6" s="83"/>
    </row>
    <row r="7" spans="1:13" x14ac:dyDescent="0.3">
      <c r="B7" s="77"/>
      <c r="C7" s="77"/>
      <c r="D7" s="77"/>
      <c r="E7" s="77"/>
      <c r="F7" s="77"/>
      <c r="G7" s="77"/>
      <c r="H7" s="77"/>
      <c r="I7" s="77"/>
      <c r="J7" s="77"/>
    </row>
    <row r="8" spans="1:13" x14ac:dyDescent="0.3">
      <c r="B8" s="90" t="s">
        <v>123</v>
      </c>
      <c r="C8" s="84"/>
      <c r="D8" s="82"/>
      <c r="E8" s="85"/>
      <c r="F8" s="85"/>
      <c r="G8" s="86"/>
      <c r="H8" s="86"/>
      <c r="I8" s="86"/>
      <c r="J8" s="86"/>
    </row>
    <row r="9" spans="1:13" x14ac:dyDescent="0.3">
      <c r="B9" s="94" t="s">
        <v>91</v>
      </c>
      <c r="D9" s="87"/>
      <c r="E9" s="64">
        <v>0</v>
      </c>
      <c r="F9" s="88"/>
      <c r="G9" s="64">
        <v>0</v>
      </c>
      <c r="H9" s="64">
        <v>0</v>
      </c>
      <c r="I9" s="64">
        <v>0</v>
      </c>
      <c r="J9" s="64">
        <v>0</v>
      </c>
      <c r="M9" s="69" t="s">
        <v>182</v>
      </c>
    </row>
    <row r="10" spans="1:13" x14ac:dyDescent="0.3">
      <c r="B10" s="94" t="s">
        <v>92</v>
      </c>
      <c r="D10" s="87"/>
      <c r="E10" s="64">
        <v>0</v>
      </c>
      <c r="F10" s="89"/>
      <c r="G10" s="64">
        <v>0</v>
      </c>
      <c r="H10" s="64">
        <v>0</v>
      </c>
      <c r="I10" s="64">
        <v>0</v>
      </c>
      <c r="J10" s="64">
        <v>0</v>
      </c>
    </row>
    <row r="11" spans="1:13" x14ac:dyDescent="0.3">
      <c r="B11" s="94" t="s">
        <v>110</v>
      </c>
      <c r="D11" s="87"/>
      <c r="E11" s="64">
        <v>0</v>
      </c>
      <c r="F11" s="89"/>
      <c r="G11" s="64">
        <v>0</v>
      </c>
      <c r="H11" s="64">
        <v>0</v>
      </c>
      <c r="I11" s="64">
        <v>0</v>
      </c>
      <c r="J11" s="64">
        <v>0</v>
      </c>
    </row>
    <row r="12" spans="1:13" x14ac:dyDescent="0.3">
      <c r="B12" s="94" t="s">
        <v>109</v>
      </c>
      <c r="D12" s="87"/>
      <c r="E12" s="64">
        <v>0</v>
      </c>
      <c r="F12" s="86"/>
      <c r="G12" s="64">
        <v>0</v>
      </c>
      <c r="H12" s="64">
        <v>0</v>
      </c>
      <c r="I12" s="64">
        <v>0</v>
      </c>
      <c r="J12" s="64">
        <v>0</v>
      </c>
    </row>
    <row r="13" spans="1:13" x14ac:dyDescent="0.3">
      <c r="B13" s="90" t="s">
        <v>93</v>
      </c>
      <c r="E13" s="96">
        <f>SUM(E9:E12)</f>
        <v>0</v>
      </c>
      <c r="F13" s="86"/>
      <c r="G13" s="96">
        <f>SUM(G9:G12)</f>
        <v>0</v>
      </c>
      <c r="H13" s="96">
        <f>SUM(H9:H12)</f>
        <v>0</v>
      </c>
      <c r="I13" s="96">
        <f>SUM(I9:I12)</f>
        <v>0</v>
      </c>
      <c r="J13" s="96">
        <f>SUM(J9:J12)</f>
        <v>0</v>
      </c>
    </row>
    <row r="14" spans="1:13" x14ac:dyDescent="0.3">
      <c r="B14" s="77"/>
      <c r="C14" s="77"/>
      <c r="D14" s="77"/>
      <c r="E14" s="77"/>
      <c r="F14" s="77"/>
      <c r="G14" s="77"/>
      <c r="H14" s="77"/>
      <c r="I14" s="77"/>
      <c r="J14" s="77"/>
    </row>
    <row r="15" spans="1:13" x14ac:dyDescent="0.3">
      <c r="B15" s="93" t="s">
        <v>94</v>
      </c>
      <c r="C15" s="87"/>
      <c r="D15" s="87"/>
      <c r="E15" s="64">
        <v>0</v>
      </c>
      <c r="F15" s="88"/>
      <c r="G15" s="64">
        <v>0</v>
      </c>
      <c r="H15" s="64">
        <v>0</v>
      </c>
      <c r="I15" s="64">
        <v>0</v>
      </c>
      <c r="J15" s="64">
        <v>0</v>
      </c>
    </row>
    <row r="16" spans="1:13" x14ac:dyDescent="0.3">
      <c r="B16" s="77"/>
      <c r="C16" s="77"/>
      <c r="D16" s="77"/>
      <c r="E16" s="77"/>
      <c r="F16" s="77"/>
      <c r="G16" s="77"/>
      <c r="H16" s="77"/>
      <c r="I16" s="77"/>
      <c r="J16" s="77"/>
    </row>
    <row r="17" spans="1:13" x14ac:dyDescent="0.3">
      <c r="B17" s="93" t="s">
        <v>95</v>
      </c>
      <c r="C17" s="87"/>
      <c r="D17" s="87"/>
      <c r="E17" s="64">
        <v>0</v>
      </c>
      <c r="F17" s="88"/>
      <c r="G17" s="64">
        <v>0</v>
      </c>
      <c r="H17" s="64">
        <v>0</v>
      </c>
      <c r="I17" s="64">
        <v>0</v>
      </c>
      <c r="J17" s="64">
        <v>0</v>
      </c>
      <c r="M17" s="69" t="s">
        <v>173</v>
      </c>
    </row>
    <row r="18" spans="1:13" x14ac:dyDescent="0.3">
      <c r="B18" s="77"/>
      <c r="C18" s="77"/>
      <c r="D18" s="77"/>
      <c r="E18" s="77"/>
      <c r="F18" s="77"/>
      <c r="G18" s="77"/>
      <c r="H18" s="77"/>
      <c r="I18" s="77"/>
      <c r="J18" s="77"/>
    </row>
    <row r="19" spans="1:13" ht="13.5" thickBot="1" x14ac:dyDescent="0.35">
      <c r="A19" s="90" t="s">
        <v>96</v>
      </c>
      <c r="B19" s="77"/>
      <c r="C19" s="87"/>
      <c r="E19" s="97">
        <f>E13+E15+E17</f>
        <v>0</v>
      </c>
      <c r="F19" s="89"/>
      <c r="G19" s="97">
        <f>G13+G15+G17</f>
        <v>0</v>
      </c>
      <c r="H19" s="97">
        <f>H13+H15+H17</f>
        <v>0</v>
      </c>
      <c r="I19" s="97">
        <f>I13+I15+I17</f>
        <v>0</v>
      </c>
      <c r="J19" s="97">
        <f>J13+J15+J17</f>
        <v>0</v>
      </c>
    </row>
    <row r="20" spans="1:13" ht="13.5" thickTop="1" x14ac:dyDescent="0.3">
      <c r="B20" s="77"/>
      <c r="C20" s="77"/>
      <c r="D20" s="77"/>
      <c r="E20" s="77"/>
      <c r="F20" s="77"/>
      <c r="G20" s="77"/>
      <c r="H20" s="77"/>
      <c r="I20" s="77"/>
      <c r="J20" s="77"/>
    </row>
    <row r="21" spans="1:13" ht="15" customHeight="1" x14ac:dyDescent="0.3">
      <c r="A21" s="93" t="s">
        <v>97</v>
      </c>
      <c r="B21" s="82"/>
      <c r="C21" s="82"/>
      <c r="E21" s="91"/>
      <c r="F21" s="91"/>
      <c r="G21" s="91"/>
      <c r="H21" s="91"/>
      <c r="I21" s="91"/>
      <c r="J21" s="91"/>
    </row>
    <row r="22" spans="1:13" x14ac:dyDescent="0.3">
      <c r="B22" s="77"/>
      <c r="C22" s="77"/>
      <c r="D22" s="77"/>
      <c r="E22" s="77"/>
      <c r="F22" s="77"/>
      <c r="G22" s="77"/>
      <c r="H22" s="77"/>
      <c r="I22" s="77"/>
      <c r="J22" s="77"/>
    </row>
    <row r="23" spans="1:13" x14ac:dyDescent="0.3">
      <c r="B23" s="90" t="s">
        <v>124</v>
      </c>
      <c r="C23" s="92"/>
      <c r="D23" s="92"/>
      <c r="E23" s="86"/>
      <c r="F23" s="86"/>
      <c r="G23" s="86"/>
      <c r="H23" s="86"/>
      <c r="I23" s="86"/>
      <c r="J23" s="86"/>
    </row>
    <row r="24" spans="1:13" x14ac:dyDescent="0.3">
      <c r="B24" s="94" t="s">
        <v>99</v>
      </c>
      <c r="D24" s="87"/>
      <c r="E24" s="64">
        <v>0</v>
      </c>
      <c r="F24" s="88"/>
      <c r="G24" s="64">
        <v>0</v>
      </c>
      <c r="H24" s="64">
        <v>0</v>
      </c>
      <c r="I24" s="64">
        <v>0</v>
      </c>
      <c r="J24" s="64">
        <v>0</v>
      </c>
    </row>
    <row r="25" spans="1:13" x14ac:dyDescent="0.3">
      <c r="B25" s="94" t="s">
        <v>98</v>
      </c>
      <c r="D25" s="87"/>
      <c r="E25" s="64">
        <v>0</v>
      </c>
      <c r="F25" s="86"/>
      <c r="G25" s="64">
        <v>0</v>
      </c>
      <c r="H25" s="64">
        <v>0</v>
      </c>
      <c r="I25" s="64">
        <v>0</v>
      </c>
      <c r="J25" s="64">
        <v>0</v>
      </c>
    </row>
    <row r="26" spans="1:13" x14ac:dyDescent="0.3">
      <c r="B26" s="94" t="s">
        <v>106</v>
      </c>
      <c r="D26" s="87"/>
      <c r="E26" s="64">
        <v>0</v>
      </c>
      <c r="F26" s="86"/>
      <c r="G26" s="64">
        <v>0</v>
      </c>
      <c r="H26" s="64">
        <v>0</v>
      </c>
      <c r="I26" s="64">
        <v>0</v>
      </c>
      <c r="J26" s="64">
        <v>0</v>
      </c>
    </row>
    <row r="27" spans="1:13" x14ac:dyDescent="0.3">
      <c r="B27" s="94" t="s">
        <v>177</v>
      </c>
      <c r="D27" s="87"/>
      <c r="E27" s="64">
        <v>0</v>
      </c>
      <c r="F27" s="86"/>
      <c r="G27" s="64">
        <v>0</v>
      </c>
      <c r="H27" s="64">
        <v>0</v>
      </c>
      <c r="I27" s="64">
        <v>0</v>
      </c>
      <c r="J27" s="64">
        <v>0</v>
      </c>
    </row>
    <row r="28" spans="1:13" x14ac:dyDescent="0.3">
      <c r="B28" s="94" t="s">
        <v>108</v>
      </c>
      <c r="D28" s="87"/>
      <c r="E28" s="64">
        <v>0</v>
      </c>
      <c r="F28" s="86"/>
      <c r="G28" s="64">
        <v>0</v>
      </c>
      <c r="H28" s="64">
        <v>0</v>
      </c>
      <c r="I28" s="64">
        <v>0</v>
      </c>
      <c r="J28" s="64">
        <v>0</v>
      </c>
    </row>
    <row r="29" spans="1:13" x14ac:dyDescent="0.3">
      <c r="B29" s="90" t="s">
        <v>100</v>
      </c>
      <c r="E29" s="96">
        <f>SUM(E24:E28)</f>
        <v>0</v>
      </c>
      <c r="F29" s="86"/>
      <c r="G29" s="96">
        <f t="shared" ref="G29:J29" si="0">SUM(G24:G28)</f>
        <v>0</v>
      </c>
      <c r="H29" s="96">
        <f t="shared" si="0"/>
        <v>0</v>
      </c>
      <c r="I29" s="96">
        <f t="shared" si="0"/>
        <v>0</v>
      </c>
      <c r="J29" s="96">
        <f t="shared" si="0"/>
        <v>0</v>
      </c>
    </row>
    <row r="30" spans="1:13" x14ac:dyDescent="0.3">
      <c r="B30" s="90"/>
      <c r="E30" s="86"/>
      <c r="F30" s="86"/>
      <c r="G30" s="86"/>
      <c r="H30" s="86"/>
      <c r="I30" s="86"/>
      <c r="J30" s="86"/>
    </row>
    <row r="31" spans="1:13" x14ac:dyDescent="0.3">
      <c r="B31" s="93" t="s">
        <v>125</v>
      </c>
      <c r="C31" s="77"/>
      <c r="D31" s="77"/>
      <c r="E31" s="77"/>
      <c r="F31" s="77"/>
      <c r="G31" s="77"/>
      <c r="H31" s="77"/>
      <c r="I31" s="77"/>
      <c r="J31" s="77"/>
    </row>
    <row r="32" spans="1:13" x14ac:dyDescent="0.3">
      <c r="B32" s="94" t="s">
        <v>126</v>
      </c>
      <c r="D32" s="77"/>
      <c r="E32" s="64">
        <v>0</v>
      </c>
      <c r="F32" s="88"/>
      <c r="G32" s="64">
        <v>0</v>
      </c>
      <c r="H32" s="64">
        <v>0</v>
      </c>
      <c r="I32" s="64">
        <v>0</v>
      </c>
      <c r="J32" s="64">
        <v>0</v>
      </c>
    </row>
    <row r="33" spans="1:13" x14ac:dyDescent="0.3">
      <c r="B33" s="94" t="s">
        <v>127</v>
      </c>
      <c r="D33" s="77"/>
      <c r="E33" s="64">
        <v>0</v>
      </c>
      <c r="F33" s="86"/>
      <c r="G33" s="64">
        <v>0</v>
      </c>
      <c r="H33" s="64">
        <v>0</v>
      </c>
      <c r="I33" s="64">
        <v>0</v>
      </c>
      <c r="J33" s="64">
        <v>0</v>
      </c>
      <c r="M33" s="69" t="s">
        <v>174</v>
      </c>
    </row>
    <row r="34" spans="1:13" x14ac:dyDescent="0.3">
      <c r="B34" s="90" t="s">
        <v>107</v>
      </c>
      <c r="D34" s="87"/>
      <c r="E34" s="96">
        <f>SUM(E32:E33)</f>
        <v>0</v>
      </c>
      <c r="F34" s="86"/>
      <c r="G34" s="96">
        <f t="shared" ref="G34:J34" si="1">SUM(G32:G33)</f>
        <v>0</v>
      </c>
      <c r="H34" s="96">
        <f t="shared" si="1"/>
        <v>0</v>
      </c>
      <c r="I34" s="96">
        <f t="shared" si="1"/>
        <v>0</v>
      </c>
      <c r="J34" s="96">
        <f t="shared" si="1"/>
        <v>0</v>
      </c>
    </row>
    <row r="35" spans="1:13" x14ac:dyDescent="0.3">
      <c r="B35" s="77"/>
      <c r="C35" s="77"/>
      <c r="D35" s="77"/>
      <c r="E35" s="77"/>
      <c r="F35" s="77"/>
      <c r="G35" s="77"/>
      <c r="H35" s="77"/>
      <c r="I35" s="77"/>
      <c r="J35" s="77"/>
    </row>
    <row r="36" spans="1:13" ht="14.5" x14ac:dyDescent="0.45">
      <c r="B36" s="90" t="s">
        <v>101</v>
      </c>
      <c r="C36" s="77"/>
      <c r="E36" s="98">
        <f>E29+E34</f>
        <v>0</v>
      </c>
      <c r="F36" s="91"/>
      <c r="G36" s="98">
        <f>G29+G34</f>
        <v>0</v>
      </c>
      <c r="H36" s="98">
        <f>H29+H34</f>
        <v>0</v>
      </c>
      <c r="I36" s="98">
        <f>I29+I34</f>
        <v>0</v>
      </c>
      <c r="J36" s="98">
        <f>J29+J34</f>
        <v>0</v>
      </c>
    </row>
    <row r="37" spans="1:13" x14ac:dyDescent="0.3">
      <c r="B37" s="77"/>
      <c r="C37" s="77"/>
      <c r="D37" s="77"/>
      <c r="E37" s="77"/>
      <c r="F37" s="77"/>
      <c r="G37" s="77"/>
      <c r="H37" s="77"/>
      <c r="I37" s="77"/>
      <c r="J37" s="77"/>
    </row>
    <row r="38" spans="1:13" x14ac:dyDescent="0.3">
      <c r="B38" s="95" t="s">
        <v>128</v>
      </c>
      <c r="C38" s="92"/>
      <c r="D38" s="92"/>
      <c r="E38" s="86"/>
      <c r="F38" s="86"/>
      <c r="G38" s="91"/>
      <c r="H38" s="91"/>
      <c r="I38" s="91"/>
      <c r="J38" s="91"/>
    </row>
    <row r="39" spans="1:13" x14ac:dyDescent="0.3">
      <c r="B39" s="94" t="s">
        <v>102</v>
      </c>
      <c r="D39" s="92"/>
      <c r="E39" s="64">
        <v>0</v>
      </c>
      <c r="F39" s="86"/>
      <c r="G39" s="64">
        <v>0</v>
      </c>
      <c r="H39" s="64">
        <v>0</v>
      </c>
      <c r="I39" s="64">
        <v>0</v>
      </c>
      <c r="J39" s="64">
        <v>0</v>
      </c>
    </row>
    <row r="40" spans="1:13" x14ac:dyDescent="0.3">
      <c r="B40" s="94" t="s">
        <v>103</v>
      </c>
      <c r="D40" s="92"/>
      <c r="E40" s="64">
        <v>0</v>
      </c>
      <c r="F40" s="86"/>
      <c r="G40" s="64">
        <v>0</v>
      </c>
      <c r="H40" s="64">
        <v>0</v>
      </c>
      <c r="I40" s="64">
        <v>0</v>
      </c>
      <c r="J40" s="64">
        <v>0</v>
      </c>
    </row>
    <row r="41" spans="1:13" x14ac:dyDescent="0.3">
      <c r="B41" s="94" t="s">
        <v>134</v>
      </c>
      <c r="D41" s="92"/>
      <c r="E41" s="105">
        <v>0</v>
      </c>
      <c r="F41" s="86"/>
      <c r="G41" s="105">
        <v>0</v>
      </c>
      <c r="H41" s="105">
        <v>0</v>
      </c>
      <c r="I41" s="105">
        <v>0</v>
      </c>
      <c r="J41" s="105">
        <v>0</v>
      </c>
    </row>
    <row r="42" spans="1:13" ht="14.5" x14ac:dyDescent="0.45">
      <c r="B42" s="90" t="s">
        <v>104</v>
      </c>
      <c r="C42" s="87"/>
      <c r="E42" s="99">
        <f>SUM(E39:E41)</f>
        <v>0</v>
      </c>
      <c r="F42" s="86"/>
      <c r="G42" s="99">
        <f>SUM(G39:G41)</f>
        <v>0</v>
      </c>
      <c r="H42" s="99">
        <f>SUM(H39:H41)</f>
        <v>0</v>
      </c>
      <c r="I42" s="99">
        <f>SUM(I39:I41)</f>
        <v>0</v>
      </c>
      <c r="J42" s="99">
        <f>SUM(J39:J41)</f>
        <v>0</v>
      </c>
    </row>
    <row r="43" spans="1:13" x14ac:dyDescent="0.3">
      <c r="B43" s="77"/>
      <c r="C43" s="77"/>
      <c r="D43" s="77"/>
      <c r="E43" s="77"/>
      <c r="F43" s="77"/>
      <c r="G43" s="77"/>
      <c r="H43" s="77"/>
      <c r="I43" s="77"/>
      <c r="J43" s="77"/>
    </row>
    <row r="44" spans="1:13" ht="13.5" thickBot="1" x14ac:dyDescent="0.35">
      <c r="A44" s="90" t="s">
        <v>105</v>
      </c>
      <c r="B44" s="77"/>
      <c r="C44" s="87"/>
      <c r="E44" s="100">
        <f>E36+E42</f>
        <v>0</v>
      </c>
      <c r="F44" s="86"/>
      <c r="G44" s="100">
        <f>G36+G42</f>
        <v>0</v>
      </c>
      <c r="H44" s="100">
        <f>H36+H42</f>
        <v>0</v>
      </c>
      <c r="I44" s="100">
        <f>I36+I42</f>
        <v>0</v>
      </c>
      <c r="J44" s="100">
        <f>J36+J42</f>
        <v>0</v>
      </c>
    </row>
    <row r="45" spans="1:13" ht="13.5" thickTop="1" x14ac:dyDescent="0.3">
      <c r="B45" s="77"/>
      <c r="C45" s="87"/>
      <c r="D45" s="92"/>
      <c r="E45" s="86"/>
      <c r="F45" s="86"/>
      <c r="G45" s="91"/>
      <c r="H45" s="91"/>
      <c r="I45" s="91"/>
      <c r="J45" s="91"/>
    </row>
  </sheetData>
  <mergeCells count="1">
    <mergeCell ref="B3:G3"/>
  </mergeCells>
  <pageMargins left="0.7" right="0.7" top="0.75" bottom="0.75" header="0.3" footer="0.3"/>
  <pageSetup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6"/>
  <sheetViews>
    <sheetView workbookViewId="0">
      <selection activeCell="B13" sqref="B13"/>
    </sheetView>
  </sheetViews>
  <sheetFormatPr defaultColWidth="8.81640625" defaultRowHeight="14.5" x14ac:dyDescent="0.35"/>
  <cols>
    <col min="1" max="1" width="16.1796875" bestFit="1" customWidth="1"/>
  </cols>
  <sheetData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Cover Sheet</vt:lpstr>
      <vt:lpstr>Enrollment</vt:lpstr>
      <vt:lpstr>Annual Budget</vt:lpstr>
      <vt:lpstr>Statement of Activites</vt:lpstr>
      <vt:lpstr>Statement of Financial Position</vt:lpstr>
      <vt:lpstr>References</vt:lpstr>
      <vt:lpstr>'Annual Budget'!Print_Area</vt:lpstr>
      <vt:lpstr>'Cover Sheet'!Print_Area</vt:lpstr>
      <vt:lpstr>'Statement of Activites'!Print_Area</vt:lpstr>
      <vt:lpstr>'Statement of Financial Position'!Print_Area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Proctor</dc:creator>
  <cp:lastModifiedBy>Rosa Proctor</cp:lastModifiedBy>
  <cp:lastPrinted>2018-05-30T21:42:17Z</cp:lastPrinted>
  <dcterms:created xsi:type="dcterms:W3CDTF">2015-03-09T19:17:40Z</dcterms:created>
  <dcterms:modified xsi:type="dcterms:W3CDTF">2018-05-31T15:14:18Z</dcterms:modified>
</cp:coreProperties>
</file>