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" windowWidth="20112" windowHeight="10548" firstSheet="2" activeTab="2"/>
  </bookViews>
  <sheets>
    <sheet name="Brookland (2)" sheetId="11" r:id="rId1"/>
    <sheet name="QuickBooks Export Tips" sheetId="2" r:id="rId2"/>
    <sheet name="Both Campuses" sheetId="16" r:id="rId3"/>
  </sheets>
  <definedNames>
    <definedName name="_xlnm.Print_Titles" localSheetId="2">'Both Campuses'!$A:$F,'Both Campuses'!$3:$3</definedName>
    <definedName name="_xlnm.Print_Titles" localSheetId="0">'Brookland (2)'!$A:$F,'Brookland (2)'!$3:$3</definedName>
    <definedName name="QB_COLUMN_2921" localSheetId="2" hidden="1">'Both Campuses'!$G$3</definedName>
    <definedName name="QB_COLUMN_2921" localSheetId="0" hidden="1">'Brookland (2)'!$G$3</definedName>
    <definedName name="QB_COLUMN_2922" localSheetId="2" hidden="1">'Both Campuses'!$H$3</definedName>
    <definedName name="QB_COLUMN_2922" localSheetId="0" hidden="1">'Brookland (2)'!$H$3</definedName>
    <definedName name="QB_COLUMN_2923" localSheetId="2" hidden="1">'Both Campuses'!$I$3</definedName>
    <definedName name="QB_COLUMN_2923" localSheetId="0" hidden="1">'Brookland (2)'!$I$3</definedName>
    <definedName name="QB_COLUMN_2930" localSheetId="2" hidden="1">'Both Campuses'!$J$3</definedName>
    <definedName name="QB_COLUMN_2930" localSheetId="0" hidden="1">'Brookland (2)'!$J$3</definedName>
    <definedName name="QB_DATA_0" localSheetId="2" hidden="1">'Both Campuses'!$8:$8,'Both Campuses'!$9:$9,'Both Campuses'!$10:$10,'Both Campuses'!$13:$13,'Both Campuses'!$14:$14,'Both Campuses'!$15:$15,'Both Campuses'!$16:$16,'Both Campuses'!$20:$20,'Both Campuses'!$21:$21,'Both Campuses'!$22:$22,'Both Campuses'!$23:$23,'Both Campuses'!$24:$24,'Both Campuses'!$25:$25,'Both Campuses'!$26:$26,'Both Campuses'!$27:$27,'Both Campuses'!$28:$28</definedName>
    <definedName name="QB_DATA_0" localSheetId="0" hidden="1">'Brookland (2)'!$8:$8,'Brookland (2)'!$9:$9,'Brookland (2)'!$10:$10,'Brookland (2)'!$13:$13,'Brookland (2)'!$14:$14,'Brookland (2)'!$15:$15,'Brookland (2)'!$16:$16,'Brookland (2)'!$20:$20,'Brookland (2)'!$21:$21,'Brookland (2)'!$22:$22,'Brookland (2)'!$23:$23,'Brookland (2)'!$24:$24,'Brookland (2)'!$25:$25,'Brookland (2)'!$26:$26,'Brookland (2)'!$27:$27,'Brookland (2)'!$28:$28</definedName>
    <definedName name="QB_DATA_1" localSheetId="2" hidden="1">'Both Campuses'!$31:$31,'Both Campuses'!$32:$32,'Both Campuses'!$33:$33,'Both Campuses'!$35:$35,'Both Campuses'!$36:$36,'Both Campuses'!$37:$37,'Both Campuses'!$39:$39,'Both Campuses'!$41:$41,'Both Campuses'!$42:$42,'Both Campuses'!$43:$43,'Both Campuses'!$44:$44,'Both Campuses'!$46:$46,'Both Campuses'!$47:$47,'Both Campuses'!$48:$48,'Both Campuses'!$49:$49,'Both Campuses'!$51:$51</definedName>
    <definedName name="QB_DATA_1" localSheetId="0" hidden="1">'Brookland (2)'!$31:$31,'Brookland (2)'!$32:$32,'Brookland (2)'!$33:$33,'Brookland (2)'!$35:$35,'Brookland (2)'!$36:$36,'Brookland (2)'!$37:$37,'Brookland (2)'!$39:$39,'Brookland (2)'!$41:$41,'Brookland (2)'!$42:$42,'Brookland (2)'!$43:$43,'Brookland (2)'!$44:$44,'Brookland (2)'!$46:$46,'Brookland (2)'!$47:$47,'Brookland (2)'!$48:$48,'Brookland (2)'!$49:$49,'Brookland (2)'!$51:$51</definedName>
    <definedName name="QB_DATA_2" localSheetId="2" hidden="1">'Both Campuses'!$52:$52,'Both Campuses'!$54:$54,'Both Campuses'!$55:$55,'Both Campuses'!$56:$56,'Both Campuses'!$57:$57,'Both Campuses'!$64:$64,'Both Campuses'!#REF!,'Both Campuses'!#REF!,'Both Campuses'!#REF!,'Both Campuses'!#REF!,'Both Campuses'!$67:$67,'Both Campuses'!#REF!,'Both Campuses'!#REF!,'Both Campuses'!#REF!,'Both Campuses'!#REF!,'Both Campuses'!#REF!</definedName>
    <definedName name="QB_DATA_2" localSheetId="0" hidden="1">'Brookland (2)'!$52:$52,'Brookland (2)'!$54:$54,'Brookland (2)'!$55:$55,'Brookland (2)'!$56:$56,'Brookland (2)'!$57:$57,'Brookland (2)'!$63:$63,'Brookland (2)'!$65:$65,'Brookland (2)'!$66:$66,'Brookland (2)'!$68:$68,'Brookland (2)'!$69:$69,'Brookland (2)'!$71:$71,'Brookland (2)'!$72:$72,'Brookland (2)'!$73:$73,'Brookland (2)'!$76:$76,'Brookland (2)'!$77:$77,'Brookland (2)'!$78:$78</definedName>
    <definedName name="QB_DATA_3" localSheetId="2" hidden="1">'Both Campuses'!#REF!,'Both Campuses'!#REF!,'Both Campuses'!#REF!,'Both Campuses'!$70:$70,'Both Campuses'!$74:$74,'Both Campuses'!$75:$75,'Both Campuses'!$76:$76,'Both Campuses'!$77:$77,'Both Campuses'!$78:$78,'Both Campuses'!$80:$80,'Both Campuses'!$81:$81,'Both Campuses'!$82:$82,'Both Campuses'!$84:$84,'Both Campuses'!$86:$86,'Both Campuses'!$87:$87,'Both Campuses'!$88:$88</definedName>
    <definedName name="QB_DATA_3" localSheetId="0" hidden="1">'Brookland (2)'!$79:$79,'Brookland (2)'!$80:$80,'Brookland (2)'!$81:$81,'Brookland (2)'!$83:$83,'Brookland (2)'!$86:$86,'Brookland (2)'!$87:$87,'Brookland (2)'!$88:$88,'Brookland (2)'!$89:$89,'Brookland (2)'!$90:$90,'Brookland (2)'!$92:$92,'Brookland (2)'!$93:$93,'Brookland (2)'!$94:$94,'Brookland (2)'!$96:$96,'Brookland (2)'!$98:$98,'Brookland (2)'!$99:$99,'Brookland (2)'!$100:$100</definedName>
    <definedName name="QB_DATA_4" localSheetId="2" hidden="1">'Both Campuses'!$89:$89,'Both Campuses'!$90:$90,'Both Campuses'!$91:$91,'Both Campuses'!$93:$93,'Both Campuses'!$95:$95,'Both Campuses'!$96:$96,'Both Campuses'!$100:$100,'Both Campuses'!$102:$102,'Both Campuses'!$104:$104,'Both Campuses'!$105:$105,'Both Campuses'!$106:$106,'Both Campuses'!$109:$109,'Both Campuses'!$110:$110,'Both Campuses'!$111:$111,'Both Campuses'!$112:$112,'Both Campuses'!$113:$113</definedName>
    <definedName name="QB_DATA_4" localSheetId="0" hidden="1">'Brookland (2)'!$101:$101,'Brookland (2)'!$102:$102,'Brookland (2)'!$103:$103,'Brookland (2)'!$105:$105,'Brookland (2)'!$107:$107,'Brookland (2)'!$108:$108,'Brookland (2)'!$112:$112,'Brookland (2)'!$113:$113,'Brookland (2)'!$115:$115,'Brookland (2)'!$116:$116,'Brookland (2)'!$117:$117,'Brookland (2)'!$120:$120,'Brookland (2)'!$121:$121,'Brookland (2)'!$122:$122,'Brookland (2)'!$123:$123,'Brookland (2)'!$124:$124</definedName>
    <definedName name="QB_DATA_5" localSheetId="2" hidden="1">'Both Campuses'!$114:$114,'Both Campuses'!$115:$115,'Both Campuses'!$116:$116,'Both Campuses'!$117:$117,'Both Campuses'!$119:$119,'Both Campuses'!$120:$120,'Both Campuses'!$123:$123,'Both Campuses'!$124:$124,'Both Campuses'!$126:$126,'Both Campuses'!$127:$127,'Both Campuses'!$128:$128,'Both Campuses'!$129:$129,'Both Campuses'!$130:$130,'Both Campuses'!$131:$131,'Both Campuses'!$133:$133,'Both Campuses'!$134:$134</definedName>
    <definedName name="QB_DATA_5" localSheetId="0" hidden="1">'Brookland (2)'!$125:$125,'Brookland (2)'!$126:$126,'Brookland (2)'!$127:$127,'Brookland (2)'!$128:$128,'Brookland (2)'!$130:$130,'Brookland (2)'!$131:$131,'Brookland (2)'!$134:$134,'Brookland (2)'!$135:$135,'Brookland (2)'!$137:$137,'Brookland (2)'!$138:$138,'Brookland (2)'!$139:$139,'Brookland (2)'!$140:$140,'Brookland (2)'!$141:$141,'Brookland (2)'!$142:$142,'Brookland (2)'!$144:$144,'Brookland (2)'!$145:$145</definedName>
    <definedName name="QB_DATA_6" localSheetId="2" hidden="1">'Both Campuses'!$135:$135,'Both Campuses'!$136:$136,'Both Campuses'!$137:$137,'Both Campuses'!$140:$140,'Both Campuses'!$141:$141,'Both Campuses'!$143:$143,'Both Campuses'!$144:$144,'Both Campuses'!$145:$145,'Both Campuses'!$146:$146,'Both Campuses'!$147:$147,'Both Campuses'!$148:$148,'Both Campuses'!$149:$149,'Both Campuses'!$150:$150,'Both Campuses'!$152:$152,'Both Campuses'!$154:$154,'Both Campuses'!$155:$155</definedName>
    <definedName name="QB_DATA_6" localSheetId="0" hidden="1">'Brookland (2)'!$146:$146,'Brookland (2)'!$147:$147,'Brookland (2)'!$148:$148,'Brookland (2)'!$151:$151,'Brookland (2)'!$152:$152,'Brookland (2)'!$154:$154,'Brookland (2)'!$155:$155,'Brookland (2)'!$156:$156,'Brookland (2)'!$157:$157,'Brookland (2)'!$158:$158,'Brookland (2)'!$159:$159,'Brookland (2)'!$160:$160,'Brookland (2)'!$161:$161,'Brookland (2)'!$163:$163,'Brookland (2)'!$165:$165,'Brookland (2)'!$166:$166</definedName>
    <definedName name="QB_DATA_7" localSheetId="2" hidden="1">'Both Campuses'!$156:$156,'Both Campuses'!$157:$157,'Both Campuses'!$158:$158,'Both Campuses'!$161:$161,'Both Campuses'!$162:$162,'Both Campuses'!$163:$163,'Both Campuses'!$164:$164,'Both Campuses'!$166:$166,'Both Campuses'!$167:$167</definedName>
    <definedName name="QB_DATA_7" localSheetId="0" hidden="1">'Brookland (2)'!$167:$167,'Brookland (2)'!$168:$168,'Brookland (2)'!$169:$169,'Brookland (2)'!$172:$172,'Brookland (2)'!$173:$173,'Brookland (2)'!$174:$174,'Brookland (2)'!$175:$175,'Brookland (2)'!$177:$177,'Brookland (2)'!$178:$178</definedName>
    <definedName name="QB_FORMULA_0" localSheetId="2" hidden="1">'Both Campuses'!$J$8,'Both Campuses'!$J$9,'Both Campuses'!$J$10,'Both Campuses'!$G$11,'Both Campuses'!$H$11,'Both Campuses'!$I$11,'Both Campuses'!$J$11,'Both Campuses'!$J$13,'Both Campuses'!$J$14,'Both Campuses'!$J$15,'Both Campuses'!$J$16,'Both Campuses'!$G$17,'Both Campuses'!$H$17,'Both Campuses'!$I$17,'Both Campuses'!$J$17,'Both Campuses'!$G$18</definedName>
    <definedName name="QB_FORMULA_0" localSheetId="0" hidden="1">'Brookland (2)'!$J$8,'Brookland (2)'!$J$9,'Brookland (2)'!$J$10,'Brookland (2)'!$G$11,'Brookland (2)'!$H$11,'Brookland (2)'!$I$11,'Brookland (2)'!$J$11,'Brookland (2)'!$J$13,'Brookland (2)'!$J$14,'Brookland (2)'!$J$15,'Brookland (2)'!$J$16,'Brookland (2)'!$G$17,'Brookland (2)'!$H$17,'Brookland (2)'!$I$17,'Brookland (2)'!$J$17,'Brookland (2)'!$G$18</definedName>
    <definedName name="QB_FORMULA_1" localSheetId="2" hidden="1">'Both Campuses'!$H$18,'Both Campuses'!$I$18,'Both Campuses'!$J$18,'Both Campuses'!$J$20,'Both Campuses'!$J$21,'Both Campuses'!$J$22,'Both Campuses'!$J$23,'Both Campuses'!$J$24,'Both Campuses'!$J$25,'Both Campuses'!$J$26,'Both Campuses'!$J$27,'Both Campuses'!$J$28,'Both Campuses'!$G$29,'Both Campuses'!$H$29,'Both Campuses'!$I$29,'Both Campuses'!$J$29</definedName>
    <definedName name="QB_FORMULA_1" localSheetId="0" hidden="1">'Brookland (2)'!$H$18,'Brookland (2)'!$I$18,'Brookland (2)'!$J$18,'Brookland (2)'!$J$20,'Brookland (2)'!$J$21,'Brookland (2)'!$J$22,'Brookland (2)'!$J$23,'Brookland (2)'!$J$24,'Brookland (2)'!$J$25,'Brookland (2)'!$J$26,'Brookland (2)'!$J$27,'Brookland (2)'!$J$28,'Brookland (2)'!$G$29,'Brookland (2)'!$H$29,'Brookland (2)'!$I$29,'Brookland (2)'!$J$29</definedName>
    <definedName name="QB_FORMULA_10" localSheetId="2" hidden="1">'Both Campuses'!$G$118,'Both Campuses'!$H$118,'Both Campuses'!$I$118,'Both Campuses'!$J$118,'Both Campuses'!$J$119,'Both Campuses'!$J$120,'Both Campuses'!$G$121,'Both Campuses'!$H$121,'Both Campuses'!$I$121,'Both Campuses'!$J$121,'Both Campuses'!$J$123,'Both Campuses'!$J$124,'Both Campuses'!$J$126,'Both Campuses'!$J$127,'Both Campuses'!$J$128,'Both Campuses'!$J$129</definedName>
    <definedName name="QB_FORMULA_10" localSheetId="0" hidden="1">'Brookland (2)'!$G$129,'Brookland (2)'!$H$129,'Brookland (2)'!$I$129,'Brookland (2)'!$J$129,'Brookland (2)'!$J$130,'Brookland (2)'!$J$131,'Brookland (2)'!$G$132,'Brookland (2)'!$H$132,'Brookland (2)'!$I$132,'Brookland (2)'!$J$132,'Brookland (2)'!$J$134,'Brookland (2)'!$J$135,'Brookland (2)'!$J$137,'Brookland (2)'!$J$138,'Brookland (2)'!$J$139,'Brookland (2)'!$J$140</definedName>
    <definedName name="QB_FORMULA_11" localSheetId="2" hidden="1">'Both Campuses'!$J$130,'Both Campuses'!$J$131,'Both Campuses'!$G$132,'Both Campuses'!$H$132,'Both Campuses'!$I$132,'Both Campuses'!$J$132,'Both Campuses'!$J$133,'Both Campuses'!$J$134,'Both Campuses'!$J$135,'Both Campuses'!$J$136,'Both Campuses'!$J$137,'Both Campuses'!$G$138,'Both Campuses'!$H$138,'Both Campuses'!$I$138,'Both Campuses'!$J$138,'Both Campuses'!$J$140</definedName>
    <definedName name="QB_FORMULA_11" localSheetId="0" hidden="1">'Brookland (2)'!$J$141,'Brookland (2)'!$J$142,'Brookland (2)'!$G$143,'Brookland (2)'!$H$143,'Brookland (2)'!$I$143,'Brookland (2)'!$J$143,'Brookland (2)'!$J$144,'Brookland (2)'!$J$145,'Brookland (2)'!$J$146,'Brookland (2)'!$J$147,'Brookland (2)'!$J$148,'Brookland (2)'!$G$149,'Brookland (2)'!$H$149,'Brookland (2)'!$I$149,'Brookland (2)'!$J$149,'Brookland (2)'!$J$151</definedName>
    <definedName name="QB_FORMULA_12" localSheetId="2" hidden="1">'Both Campuses'!$J$141,'Both Campuses'!$J$143,'Both Campuses'!$J$144,'Both Campuses'!$J$145,'Both Campuses'!$J$146,'Both Campuses'!$J$147,'Both Campuses'!$J$148,'Both Campuses'!$J$149,'Both Campuses'!$J$150,'Both Campuses'!$G$151,'Both Campuses'!$H$151,'Both Campuses'!$I$151,'Both Campuses'!$J$151,'Both Campuses'!$J$152,'Both Campuses'!$J$154,'Both Campuses'!$J$155</definedName>
    <definedName name="QB_FORMULA_12" localSheetId="0" hidden="1">'Brookland (2)'!$J$152,'Brookland (2)'!$J$154,'Brookland (2)'!$J$155,'Brookland (2)'!$J$156,'Brookland (2)'!$J$157,'Brookland (2)'!$J$158,'Brookland (2)'!$J$159,'Brookland (2)'!$J$160,'Brookland (2)'!$J$161,'Brookland (2)'!$G$162,'Brookland (2)'!$H$162,'Brookland (2)'!$I$162,'Brookland (2)'!$J$162,'Brookland (2)'!$J$163,'Brookland (2)'!$J$165,'Brookland (2)'!$J$166</definedName>
    <definedName name="QB_FORMULA_13" localSheetId="2" hidden="1">'Both Campuses'!$J$156,'Both Campuses'!$J$157,'Both Campuses'!$J$158,'Both Campuses'!$G$159,'Both Campuses'!$H$159,'Both Campuses'!$I$159,'Both Campuses'!$J$159,'Both Campuses'!$J$161,'Both Campuses'!$J$162,'Both Campuses'!$J$163,'Both Campuses'!$J$164,'Both Campuses'!$G$165,'Both Campuses'!$H$165,'Both Campuses'!$I$165,'Both Campuses'!$J$165,'Both Campuses'!$J$166</definedName>
    <definedName name="QB_FORMULA_13" localSheetId="0" hidden="1">'Brookland (2)'!$J$167,'Brookland (2)'!$J$168,'Brookland (2)'!$J$169,'Brookland (2)'!$G$170,'Brookland (2)'!$H$170,'Brookland (2)'!$I$170,'Brookland (2)'!$J$170,'Brookland (2)'!$J$172,'Brookland (2)'!$J$173,'Brookland (2)'!$J$174,'Brookland (2)'!$J$175,'Brookland (2)'!$G$176,'Brookland (2)'!$H$176,'Brookland (2)'!$I$176,'Brookland (2)'!$J$176,'Brookland (2)'!$J$177</definedName>
    <definedName name="QB_FORMULA_14" localSheetId="2" hidden="1">'Both Campuses'!$J$167,'Both Campuses'!$G$168,'Both Campuses'!$H$168,'Both Campuses'!$I$168,'Both Campuses'!$J$168,'Both Campuses'!$G$169,'Both Campuses'!$H$169,'Both Campuses'!$I$169,'Both Campuses'!$J$169,'Both Campuses'!$G$170,'Both Campuses'!$H$170,'Both Campuses'!$I$170,'Both Campuses'!$J$170</definedName>
    <definedName name="QB_FORMULA_14" localSheetId="0" hidden="1">'Brookland (2)'!$J$178,'Brookland (2)'!$G$179,'Brookland (2)'!$H$179,'Brookland (2)'!$I$179,'Brookland (2)'!$J$179,'Brookland (2)'!$G$180,'Brookland (2)'!$H$180,'Brookland (2)'!$I$180,'Brookland (2)'!$J$180,'Brookland (2)'!$G$181,'Brookland (2)'!$H$181,'Brookland (2)'!$I$181,'Brookland (2)'!$J$181</definedName>
    <definedName name="QB_FORMULA_2" localSheetId="2" hidden="1">'Both Campuses'!$J$31,'Both Campuses'!$J$32,'Both Campuses'!$J$33,'Both Campuses'!$G$34,'Both Campuses'!$H$34,'Both Campuses'!$I$34,'Both Campuses'!$J$34,'Both Campuses'!$J$35,'Both Campuses'!$J$36,'Both Campuses'!$J$37,'Both Campuses'!$J$39,'Both Campuses'!$J$41,'Both Campuses'!$J$42,'Both Campuses'!$J$43,'Both Campuses'!$J$44,'Both Campuses'!$G$45</definedName>
    <definedName name="QB_FORMULA_2" localSheetId="0" hidden="1">'Brookland (2)'!$J$31,'Brookland (2)'!$J$32,'Brookland (2)'!$J$33,'Brookland (2)'!$G$34,'Brookland (2)'!$H$34,'Brookland (2)'!$I$34,'Brookland (2)'!$J$34,'Brookland (2)'!$J$35,'Brookland (2)'!$J$36,'Brookland (2)'!$J$37,'Brookland (2)'!$J$39,'Brookland (2)'!$J$41,'Brookland (2)'!$J$42,'Brookland (2)'!$J$43,'Brookland (2)'!$J$44,'Brookland (2)'!$G$45</definedName>
    <definedName name="QB_FORMULA_3" localSheetId="2" hidden="1">'Both Campuses'!$H$45,'Both Campuses'!$I$45,'Both Campuses'!$J$45,'Both Campuses'!$J$46,'Both Campuses'!$J$47,'Both Campuses'!$J$48,'Both Campuses'!$J$49,'Both Campuses'!$G$50,'Both Campuses'!$H$50,'Both Campuses'!$I$50,'Both Campuses'!$J$50,'Both Campuses'!$J$51,'Both Campuses'!$J$52,'Both Campuses'!$J$54,'Both Campuses'!$J$55,'Both Campuses'!$J$56</definedName>
    <definedName name="QB_FORMULA_3" localSheetId="0" hidden="1">'Brookland (2)'!$H$45,'Brookland (2)'!$I$45,'Brookland (2)'!$J$45,'Brookland (2)'!$J$46,'Brookland (2)'!$J$47,'Brookland (2)'!$J$48,'Brookland (2)'!$J$49,'Brookland (2)'!$G$50,'Brookland (2)'!$H$50,'Brookland (2)'!$I$50,'Brookland (2)'!$J$50,'Brookland (2)'!$J$51,'Brookland (2)'!$J$52,'Brookland (2)'!$J$54,'Brookland (2)'!$J$55,'Brookland (2)'!$J$56</definedName>
    <definedName name="QB_FORMULA_4" localSheetId="2" hidden="1">'Both Campuses'!$J$57,'Both Campuses'!$G$58,'Both Campuses'!$H$58,'Both Campuses'!$I$58,'Both Campuses'!$J$58,'Both Campuses'!$G$59,'Both Campuses'!$H$59,'Both Campuses'!$I$59,'Both Campuses'!$J$59,'Both Campuses'!$G$60,'Both Campuses'!$H$60,'Both Campuses'!$I$60,'Both Campuses'!$J$60,'Both Campuses'!$J$64,'Both Campuses'!#REF!,'Both Campuses'!#REF!</definedName>
    <definedName name="QB_FORMULA_4" localSheetId="0" hidden="1">'Brookland (2)'!$J$57,'Brookland (2)'!$G$58,'Brookland (2)'!$H$58,'Brookland (2)'!$I$58,'Brookland (2)'!$J$58,'Brookland (2)'!$G$59,'Brookland (2)'!$H$59,'Brookland (2)'!$I$59,'Brookland (2)'!$J$59,'Brookland (2)'!$G$60,'Brookland (2)'!$H$60,'Brookland (2)'!$I$60,'Brookland (2)'!$J$60,'Brookland (2)'!$J$63,'Brookland (2)'!$J$65,'Brookland (2)'!$J$66</definedName>
    <definedName name="QB_FORMULA_5" localSheetId="2" hidden="1">'Both Campuses'!#REF!,'Both Campuses'!#REF!,'Both Campuses'!#REF!,'Both Campuses'!#REF!,'Both Campuses'!#REF!,'Both Campuses'!#REF!,'Both Campuses'!$J$67,'Both Campuses'!#REF!,'Both Campuses'!#REF!,'Both Campuses'!$G$68,'Both Campuses'!$H$68,'Both Campuses'!$I$68,'Both Campuses'!$J$68,'Both Campuses'!#REF!,'Both Campuses'!#REF!,'Both Campuses'!#REF!</definedName>
    <definedName name="QB_FORMULA_5" localSheetId="0" hidden="1">'Brookland (2)'!$G$67,'Brookland (2)'!$H$67,'Brookland (2)'!$I$67,'Brookland (2)'!$J$67,'Brookland (2)'!$J$68,'Brookland (2)'!$J$69,'Brookland (2)'!$J$71,'Brookland (2)'!$J$72,'Brookland (2)'!$J$73,'Brookland (2)'!$G$74,'Brookland (2)'!$H$74,'Brookland (2)'!$I$74,'Brookland (2)'!$J$74,'Brookland (2)'!$J$76,'Brookland (2)'!$J$77,'Brookland (2)'!$J$78</definedName>
    <definedName name="QB_FORMULA_6" localSheetId="2" hidden="1">'Both Campuses'!#REF!,'Both Campuses'!#REF!,'Both Campuses'!#REF!,'Both Campuses'!#REF!,'Both Campuses'!#REF!,'Both Campuses'!#REF!,'Both Campuses'!#REF!,'Both Campuses'!$J$70,'Both Campuses'!$G$71,'Both Campuses'!$H$71,'Both Campuses'!$I$71,'Both Campuses'!$J$71,'Both Campuses'!$J$74,'Both Campuses'!$J$75,'Both Campuses'!$J$76,'Both Campuses'!$J$77</definedName>
    <definedName name="QB_FORMULA_6" localSheetId="0" hidden="1">'Brookland (2)'!$J$79,'Brookland (2)'!$J$80,'Brookland (2)'!$J$81,'Brookland (2)'!$G$82,'Brookland (2)'!$H$82,'Brookland (2)'!$I$82,'Brookland (2)'!$J$82,'Brookland (2)'!$J$83,'Brookland (2)'!$G$84,'Brookland (2)'!$H$84,'Brookland (2)'!$I$84,'Brookland (2)'!$J$84,'Brookland (2)'!$J$86,'Brookland (2)'!$J$87,'Brookland (2)'!$J$88,'Brookland (2)'!$J$89</definedName>
    <definedName name="QB_FORMULA_7" localSheetId="2" hidden="1">'Both Campuses'!$J$78,'Both Campuses'!$J$80,'Both Campuses'!$J$81,'Both Campuses'!$J$82,'Both Campuses'!$G$83,'Both Campuses'!$H$83,'Both Campuses'!$I$83,'Both Campuses'!$J$83,'Both Campuses'!$J$84,'Both Campuses'!$J$86,'Both Campuses'!$J$87,'Both Campuses'!$J$88,'Both Campuses'!$J$89,'Both Campuses'!$J$90,'Both Campuses'!$J$91,'Both Campuses'!$G$92</definedName>
    <definedName name="QB_FORMULA_7" localSheetId="0" hidden="1">'Brookland (2)'!$J$90,'Brookland (2)'!$J$92,'Brookland (2)'!$J$93,'Brookland (2)'!$J$94,'Brookland (2)'!$G$95,'Brookland (2)'!$H$95,'Brookland (2)'!$I$95,'Brookland (2)'!$J$95,'Brookland (2)'!$J$96,'Brookland (2)'!$J$98,'Brookland (2)'!$J$99,'Brookland (2)'!$J$100,'Brookland (2)'!$J$101,'Brookland (2)'!$J$102,'Brookland (2)'!$J$103,'Brookland (2)'!$G$104</definedName>
    <definedName name="QB_FORMULA_8" localSheetId="2" hidden="1">'Both Campuses'!$H$92,'Both Campuses'!$I$92,'Both Campuses'!$J$92,'Both Campuses'!$J$93,'Both Campuses'!$J$95,'Both Campuses'!$J$96,'Both Campuses'!$G$97,'Both Campuses'!$H$97,'Both Campuses'!$I$97,'Both Campuses'!$J$97,'Both Campuses'!$G$98,'Both Campuses'!$H$98,'Both Campuses'!$I$98,'Both Campuses'!$J$98,'Both Campuses'!$J$100,'Both Campuses'!$J$102</definedName>
    <definedName name="QB_FORMULA_8" localSheetId="0" hidden="1">'Brookland (2)'!$H$104,'Brookland (2)'!$I$104,'Brookland (2)'!$J$104,'Brookland (2)'!$J$105,'Brookland (2)'!$J$107,'Brookland (2)'!$J$108,'Brookland (2)'!$G$109,'Brookland (2)'!$H$109,'Brookland (2)'!$I$109,'Brookland (2)'!$J$109,'Brookland (2)'!$G$110,'Brookland (2)'!$H$110,'Brookland (2)'!$I$110,'Brookland (2)'!$J$110,'Brookland (2)'!$J$112,'Brookland (2)'!$J$113</definedName>
    <definedName name="QB_FORMULA_9" localSheetId="2" hidden="1">'Both Campuses'!$J$104,'Both Campuses'!$J$105,'Both Campuses'!$J$106,'Both Campuses'!$G$107,'Both Campuses'!$H$107,'Both Campuses'!$I$107,'Both Campuses'!$J$107,'Both Campuses'!$J$109,'Both Campuses'!$J$110,'Both Campuses'!$J$111,'Both Campuses'!$J$112,'Both Campuses'!$J$113,'Both Campuses'!$J$114,'Both Campuses'!$J$115,'Both Campuses'!$J$116,'Both Campuses'!$J$117</definedName>
    <definedName name="QB_FORMULA_9" localSheetId="0" hidden="1">'Brookland (2)'!$J$115,'Brookland (2)'!$J$116,'Brookland (2)'!$J$117,'Brookland (2)'!$G$118,'Brookland (2)'!$H$118,'Brookland (2)'!$I$118,'Brookland (2)'!$J$118,'Brookland (2)'!$J$120,'Brookland (2)'!$J$121,'Brookland (2)'!$J$122,'Brookland (2)'!$J$123,'Brookland (2)'!$J$124,'Brookland (2)'!$J$125,'Brookland (2)'!$J$126,'Brookland (2)'!$J$127,'Brookland (2)'!$J$128</definedName>
    <definedName name="QB_ROW_100240" localSheetId="2" hidden="1">'Both Campuses'!$E$47</definedName>
    <definedName name="QB_ROW_100240" localSheetId="0" hidden="1">'Brookland (2)'!$E$47</definedName>
    <definedName name="QB_ROW_101230" localSheetId="2" hidden="1">'Both Campuses'!$D$52</definedName>
    <definedName name="QB_ROW_101230" localSheetId="0" hidden="1">'Brookland (2)'!$D$52</definedName>
    <definedName name="QB_ROW_104250" localSheetId="2" hidden="1">'Both Campuses'!#REF!</definedName>
    <definedName name="QB_ROW_104250" localSheetId="0" hidden="1">'Brookland (2)'!$F$80</definedName>
    <definedName name="QB_ROW_105040" localSheetId="2" hidden="1">'Both Campuses'!$E$69</definedName>
    <definedName name="QB_ROW_105040" localSheetId="0" hidden="1">'Brookland (2)'!$E$75</definedName>
    <definedName name="QB_ROW_105250" localSheetId="2" hidden="1">'Both Campuses'!#REF!</definedName>
    <definedName name="QB_ROW_105250" localSheetId="0" hidden="1">'Brookland (2)'!$F$81</definedName>
    <definedName name="QB_ROW_105340" localSheetId="2" hidden="1">'Both Campuses'!#REF!</definedName>
    <definedName name="QB_ROW_105340" localSheetId="0" hidden="1">'Brookland (2)'!$E$82</definedName>
    <definedName name="QB_ROW_107250" localSheetId="2" hidden="1">'Both Campuses'!#REF!</definedName>
    <definedName name="QB_ROW_107250" localSheetId="0" hidden="1">'Brookland (2)'!$F$79</definedName>
    <definedName name="QB_ROW_108250" localSheetId="2" hidden="1">'Both Campuses'!$F$127</definedName>
    <definedName name="QB_ROW_108250" localSheetId="0" hidden="1">'Brookland (2)'!$F$138</definedName>
    <definedName name="QB_ROW_109340" localSheetId="2" hidden="1">'Both Campuses'!$E$70</definedName>
    <definedName name="QB_ROW_109340" localSheetId="0" hidden="1">'Brookland (2)'!$E$83</definedName>
    <definedName name="QB_ROW_111040" localSheetId="2" hidden="1">'Both Campuses'!$E$125</definedName>
    <definedName name="QB_ROW_111040" localSheetId="0" hidden="1">'Brookland (2)'!$E$136</definedName>
    <definedName name="QB_ROW_111250" localSheetId="2" hidden="1">'Both Campuses'!$F$131</definedName>
    <definedName name="QB_ROW_111250" localSheetId="0" hidden="1">'Brookland (2)'!$F$142</definedName>
    <definedName name="QB_ROW_111340" localSheetId="2" hidden="1">'Both Campuses'!$E$132</definedName>
    <definedName name="QB_ROW_111340" localSheetId="0" hidden="1">'Brookland (2)'!$E$143</definedName>
    <definedName name="QB_ROW_112040" localSheetId="2" hidden="1">'Both Campuses'!$E$85</definedName>
    <definedName name="QB_ROW_112040" localSheetId="0" hidden="1">'Brookland (2)'!$E$97</definedName>
    <definedName name="QB_ROW_112250" localSheetId="2" hidden="1">'Both Campuses'!$F$91</definedName>
    <definedName name="QB_ROW_112250" localSheetId="0" hidden="1">'Brookland (2)'!$F$103</definedName>
    <definedName name="QB_ROW_112340" localSheetId="2" hidden="1">'Both Campuses'!$E$92</definedName>
    <definedName name="QB_ROW_112340" localSheetId="0" hidden="1">'Brookland (2)'!$E$104</definedName>
    <definedName name="QB_ROW_117250" localSheetId="2" hidden="1">'Both Campuses'!$F$128</definedName>
    <definedName name="QB_ROW_117250" localSheetId="0" hidden="1">'Brookland (2)'!$F$139</definedName>
    <definedName name="QB_ROW_118250" localSheetId="2" hidden="1">'Both Campuses'!$F$129</definedName>
    <definedName name="QB_ROW_118250" localSheetId="0" hidden="1">'Brookland (2)'!$F$140</definedName>
    <definedName name="QB_ROW_119040" localSheetId="2" hidden="1">'Both Campuses'!$E$153</definedName>
    <definedName name="QB_ROW_119040" localSheetId="0" hidden="1">'Brookland (2)'!$E$164</definedName>
    <definedName name="QB_ROW_119250" localSheetId="2" hidden="1">'Both Campuses'!$F$158</definedName>
    <definedName name="QB_ROW_119250" localSheetId="0" hidden="1">'Brookland (2)'!$F$169</definedName>
    <definedName name="QB_ROW_119340" localSheetId="2" hidden="1">'Both Campuses'!$E$159</definedName>
    <definedName name="QB_ROW_119340" localSheetId="0" hidden="1">'Brookland (2)'!$E$170</definedName>
    <definedName name="QB_ROW_120240" localSheetId="2" hidden="1">'Both Campuses'!$E$75</definedName>
    <definedName name="QB_ROW_120240" localSheetId="0" hidden="1">'Brookland (2)'!$E$87</definedName>
    <definedName name="QB_ROW_122240" localSheetId="2" hidden="1">'Both Campuses'!$E$152</definedName>
    <definedName name="QB_ROW_122240" localSheetId="0" hidden="1">'Brookland (2)'!$E$163</definedName>
    <definedName name="QB_ROW_123040" localSheetId="2" hidden="1">'Both Campuses'!$E$79</definedName>
    <definedName name="QB_ROW_123040" localSheetId="0" hidden="1">'Brookland (2)'!$E$91</definedName>
    <definedName name="QB_ROW_123250" localSheetId="2" hidden="1">'Both Campuses'!$F$82</definedName>
    <definedName name="QB_ROW_123250" localSheetId="0" hidden="1">'Brookland (2)'!$F$94</definedName>
    <definedName name="QB_ROW_123340" localSheetId="2" hidden="1">'Both Campuses'!$E$83</definedName>
    <definedName name="QB_ROW_123340" localSheetId="0" hidden="1">'Brookland (2)'!$E$95</definedName>
    <definedName name="QB_ROW_124340" localSheetId="2" hidden="1">'Both Campuses'!$E$124</definedName>
    <definedName name="QB_ROW_124340" localSheetId="0" hidden="1">'Brookland (2)'!$E$135</definedName>
    <definedName name="QB_ROW_125240" localSheetId="2" hidden="1">'Both Campuses'!$E$133</definedName>
    <definedName name="QB_ROW_125240" localSheetId="0" hidden="1">'Brookland (2)'!$E$144</definedName>
    <definedName name="QB_ROW_126240" localSheetId="2" hidden="1">'Both Campuses'!$E$134</definedName>
    <definedName name="QB_ROW_126240" localSheetId="0" hidden="1">'Brookland (2)'!$E$145</definedName>
    <definedName name="QB_ROW_127240" localSheetId="2" hidden="1">'Both Campuses'!$E$135</definedName>
    <definedName name="QB_ROW_127240" localSheetId="0" hidden="1">'Brookland (2)'!$E$146</definedName>
    <definedName name="QB_ROW_129040" localSheetId="2" hidden="1">'Both Campuses'!$E$103</definedName>
    <definedName name="QB_ROW_129040" localSheetId="0" hidden="1">'Brookland (2)'!$E$114</definedName>
    <definedName name="QB_ROW_129340" localSheetId="2" hidden="1">'Both Campuses'!$E$107</definedName>
    <definedName name="QB_ROW_129340" localSheetId="0" hidden="1">'Brookland (2)'!$E$118</definedName>
    <definedName name="QB_ROW_130040" localSheetId="2" hidden="1">'Both Campuses'!$E$108</definedName>
    <definedName name="QB_ROW_130040" localSheetId="0" hidden="1">'Brookland (2)'!$E$119</definedName>
    <definedName name="QB_ROW_130250" localSheetId="2" hidden="1">'Both Campuses'!$F$117</definedName>
    <definedName name="QB_ROW_130250" localSheetId="0" hidden="1">'Brookland (2)'!$F$128</definedName>
    <definedName name="QB_ROW_130340" localSheetId="2" hidden="1">'Both Campuses'!$E$118</definedName>
    <definedName name="QB_ROW_130340" localSheetId="0" hidden="1">'Brookland (2)'!$E$129</definedName>
    <definedName name="QB_ROW_131240" localSheetId="2" hidden="1">'Both Campuses'!$E$119</definedName>
    <definedName name="QB_ROW_131240" localSheetId="0" hidden="1">'Brookland (2)'!$E$130</definedName>
    <definedName name="QB_ROW_133240" localSheetId="2" hidden="1">'Both Campuses'!$E$136</definedName>
    <definedName name="QB_ROW_133240" localSheetId="0" hidden="1">'Brookland (2)'!$E$147</definedName>
    <definedName name="QB_ROW_134250" localSheetId="2" hidden="1">'Both Campuses'!$F$116</definedName>
    <definedName name="QB_ROW_134250" localSheetId="0" hidden="1">'Brookland (2)'!$F$127</definedName>
    <definedName name="QB_ROW_135250" localSheetId="2" hidden="1">'Both Campuses'!$F$115</definedName>
    <definedName name="QB_ROW_135250" localSheetId="0" hidden="1">'Brookland (2)'!$F$126</definedName>
    <definedName name="QB_ROW_137250" localSheetId="2" hidden="1">'Both Campuses'!$F$161</definedName>
    <definedName name="QB_ROW_137250" localSheetId="0" hidden="1">'Brookland (2)'!$F$172</definedName>
    <definedName name="QB_ROW_140250" localSheetId="2" hidden="1">'Both Campuses'!$F$111</definedName>
    <definedName name="QB_ROW_140250" localSheetId="0" hidden="1">'Brookland (2)'!$F$122</definedName>
    <definedName name="QB_ROW_143250" localSheetId="2" hidden="1">'Both Campuses'!$F$95</definedName>
    <definedName name="QB_ROW_143250" localSheetId="0" hidden="1">'Brookland (2)'!$F$107</definedName>
    <definedName name="QB_ROW_145250" localSheetId="2" hidden="1">'Both Campuses'!$F$162</definedName>
    <definedName name="QB_ROW_145250" localSheetId="0" hidden="1">'Brookland (2)'!$F$173</definedName>
    <definedName name="QB_ROW_146250" localSheetId="2" hidden="1">'Both Campuses'!$F$163</definedName>
    <definedName name="QB_ROW_146250" localSheetId="0" hidden="1">'Brookland (2)'!$F$174</definedName>
    <definedName name="QB_ROW_147350" localSheetId="2" hidden="1">'Both Campuses'!$F$146</definedName>
    <definedName name="QB_ROW_147350" localSheetId="0" hidden="1">'Brookland (2)'!$F$157</definedName>
    <definedName name="QB_ROW_148240" localSheetId="2" hidden="1">'Both Campuses'!$E$167</definedName>
    <definedName name="QB_ROW_148240" localSheetId="0" hidden="1">'Brookland (2)'!$E$178</definedName>
    <definedName name="QB_ROW_149250" localSheetId="2" hidden="1">'Both Campuses'!$F$147</definedName>
    <definedName name="QB_ROW_149250" localSheetId="0" hidden="1">'Brookland (2)'!$F$158</definedName>
    <definedName name="QB_ROW_150040" localSheetId="2" hidden="1">'Both Campuses'!$E$94</definedName>
    <definedName name="QB_ROW_150040" localSheetId="0" hidden="1">'Brookland (2)'!$E$106</definedName>
    <definedName name="QB_ROW_150250" localSheetId="2" hidden="1">'Both Campuses'!$F$96</definedName>
    <definedName name="QB_ROW_150250" localSheetId="0" hidden="1">'Brookland (2)'!$F$108</definedName>
    <definedName name="QB_ROW_150340" localSheetId="2" hidden="1">'Both Campuses'!$E$97</definedName>
    <definedName name="QB_ROW_150340" localSheetId="0" hidden="1">'Brookland (2)'!$E$109</definedName>
    <definedName name="QB_ROW_152240" localSheetId="2" hidden="1">'Both Campuses'!$E$137</definedName>
    <definedName name="QB_ROW_152240" localSheetId="0" hidden="1">'Brookland (2)'!$E$148</definedName>
    <definedName name="QB_ROW_158240" localSheetId="2" hidden="1">'Both Campuses'!$E$166</definedName>
    <definedName name="QB_ROW_158240" localSheetId="0" hidden="1">'Brookland (2)'!$E$177</definedName>
    <definedName name="QB_ROW_165250" localSheetId="2" hidden="1">'Both Campuses'!$F$113</definedName>
    <definedName name="QB_ROW_165250" localSheetId="0" hidden="1">'Brookland (2)'!$F$124</definedName>
    <definedName name="QB_ROW_170250" localSheetId="2" hidden="1">'Both Campuses'!$F$157</definedName>
    <definedName name="QB_ROW_170250" localSheetId="0" hidden="1">'Brookland (2)'!$F$168</definedName>
    <definedName name="QB_ROW_171250" localSheetId="2" hidden="1">'Both Campuses'!$F$87</definedName>
    <definedName name="QB_ROW_171250" localSheetId="0" hidden="1">'Brookland (2)'!$F$99</definedName>
    <definedName name="QB_ROW_173250" localSheetId="2" hidden="1">'Both Campuses'!#REF!</definedName>
    <definedName name="QB_ROW_173250" localSheetId="0" hidden="1">'Brookland (2)'!$F$77</definedName>
    <definedName name="QB_ROW_174250" localSheetId="2" hidden="1">'Both Campuses'!$F$88</definedName>
    <definedName name="QB_ROW_174250" localSheetId="0" hidden="1">'Brookland (2)'!$F$100</definedName>
    <definedName name="QB_ROW_175250" localSheetId="2" hidden="1">'Both Campuses'!$F$80</definedName>
    <definedName name="QB_ROW_175250" localSheetId="0" hidden="1">'Brookland (2)'!$F$92</definedName>
    <definedName name="QB_ROW_18301" localSheetId="2" hidden="1">'Both Campuses'!$A$170</definedName>
    <definedName name="QB_ROW_18301" localSheetId="0" hidden="1">'Brookland (2)'!$A$181</definedName>
    <definedName name="QB_ROW_183250" localSheetId="2" hidden="1">'Both Campuses'!$F$149</definedName>
    <definedName name="QB_ROW_183250" localSheetId="0" hidden="1">'Brookland (2)'!$F$160</definedName>
    <definedName name="QB_ROW_184250" localSheetId="2" hidden="1">'Both Campuses'!#REF!</definedName>
    <definedName name="QB_ROW_184250" localSheetId="0" hidden="1">'Brookland (2)'!$F$78</definedName>
    <definedName name="QB_ROW_186250" localSheetId="2" hidden="1">'Both Campuses'!$F$112</definedName>
    <definedName name="QB_ROW_186250" localSheetId="0" hidden="1">'Brookland (2)'!$F$123</definedName>
    <definedName name="QB_ROW_189250" localSheetId="2" hidden="1">'Both Campuses'!$F$148</definedName>
    <definedName name="QB_ROW_189250" localSheetId="0" hidden="1">'Brookland (2)'!$F$159</definedName>
    <definedName name="QB_ROW_190030" localSheetId="2" hidden="1">'Both Campuses'!$D$62</definedName>
    <definedName name="QB_ROW_190030" localSheetId="0" hidden="1">'Brookland (2)'!$D$62</definedName>
    <definedName name="QB_ROW_190330" localSheetId="2" hidden="1">'Both Campuses'!$D$71</definedName>
    <definedName name="QB_ROW_190330" localSheetId="0" hidden="1">'Brookland (2)'!$D$84</definedName>
    <definedName name="QB_ROW_191030" localSheetId="2" hidden="1">'Both Campuses'!$D$73</definedName>
    <definedName name="QB_ROW_191030" localSheetId="0" hidden="1">'Brookland (2)'!$D$85</definedName>
    <definedName name="QB_ROW_191330" localSheetId="2" hidden="1">'Both Campuses'!$D$98</definedName>
    <definedName name="QB_ROW_191330" localSheetId="0" hidden="1">'Brookland (2)'!$D$110</definedName>
    <definedName name="QB_ROW_192030" localSheetId="2" hidden="1">'Both Campuses'!$D$139</definedName>
    <definedName name="QB_ROW_192030" localSheetId="0" hidden="1">'Brookland (2)'!$D$150</definedName>
    <definedName name="QB_ROW_192330" localSheetId="2" hidden="1">'Both Campuses'!$D$168</definedName>
    <definedName name="QB_ROW_192330" localSheetId="0" hidden="1">'Brookland (2)'!$D$179</definedName>
    <definedName name="QB_ROW_193030" localSheetId="2" hidden="1">'Both Campuses'!$D$122</definedName>
    <definedName name="QB_ROW_193030" localSheetId="0" hidden="1">'Brookland (2)'!$D$133</definedName>
    <definedName name="QB_ROW_193330" localSheetId="2" hidden="1">'Both Campuses'!$D$138</definedName>
    <definedName name="QB_ROW_193330" localSheetId="0" hidden="1">'Brookland (2)'!$D$149</definedName>
    <definedName name="QB_ROW_194030" localSheetId="2" hidden="1">'Both Campuses'!$D$99</definedName>
    <definedName name="QB_ROW_194030" localSheetId="0" hidden="1">'Brookland (2)'!$D$111</definedName>
    <definedName name="QB_ROW_194330" localSheetId="2" hidden="1">'Both Campuses'!$D$121</definedName>
    <definedName name="QB_ROW_194330" localSheetId="0" hidden="1">'Brookland (2)'!$D$132</definedName>
    <definedName name="QB_ROW_195040" localSheetId="2" hidden="1">'Both Campuses'!$E$160</definedName>
    <definedName name="QB_ROW_195040" localSheetId="0" hidden="1">'Brookland (2)'!$E$171</definedName>
    <definedName name="QB_ROW_195250" localSheetId="2" hidden="1">'Both Campuses'!$F$164</definedName>
    <definedName name="QB_ROW_195250" localSheetId="0" hidden="1">'Brookland (2)'!$F$175</definedName>
    <definedName name="QB_ROW_195340" localSheetId="2" hidden="1">'Both Campuses'!$E$165</definedName>
    <definedName name="QB_ROW_195340" localSheetId="0" hidden="1">'Brookland (2)'!$E$176</definedName>
    <definedName name="QB_ROW_196250" localSheetId="2" hidden="1">'Both Campuses'!$F$130</definedName>
    <definedName name="QB_ROW_196250" localSheetId="0" hidden="1">'Brookland (2)'!$F$141</definedName>
    <definedName name="QB_ROW_197030" localSheetId="2" hidden="1">'Both Campuses'!$D$53</definedName>
    <definedName name="QB_ROW_197030" localSheetId="0" hidden="1">'Brookland (2)'!$D$53</definedName>
    <definedName name="QB_ROW_197240" localSheetId="2" hidden="1">'Both Campuses'!$E$57</definedName>
    <definedName name="QB_ROW_197240" localSheetId="0" hidden="1">'Brookland (2)'!$E$57</definedName>
    <definedName name="QB_ROW_197330" localSheetId="2" hidden="1">'Both Campuses'!$D$58</definedName>
    <definedName name="QB_ROW_197330" localSheetId="0" hidden="1">'Brookland (2)'!$D$58</definedName>
    <definedName name="QB_ROW_20022" localSheetId="2" hidden="1">'Both Campuses'!$C$5</definedName>
    <definedName name="QB_ROW_20022" localSheetId="0" hidden="1">'Brookland (2)'!$C$5</definedName>
    <definedName name="QB_ROW_20322" localSheetId="2" hidden="1">'Both Campuses'!$C$59</definedName>
    <definedName name="QB_ROW_20322" localSheetId="0" hidden="1">'Brookland (2)'!$C$59</definedName>
    <definedName name="QB_ROW_207250" localSheetId="2" hidden="1">'Both Campuses'!$F$154</definedName>
    <definedName name="QB_ROW_207250" localSheetId="0" hidden="1">'Brookland (2)'!$F$165</definedName>
    <definedName name="QB_ROW_208250" localSheetId="2" hidden="1">'Both Campuses'!$F$156</definedName>
    <definedName name="QB_ROW_208250" localSheetId="0" hidden="1">'Brookland (2)'!$F$167</definedName>
    <definedName name="QB_ROW_209250" localSheetId="2" hidden="1">'Both Campuses'!$F$155</definedName>
    <definedName name="QB_ROW_209250" localSheetId="0" hidden="1">'Brookland (2)'!$F$166</definedName>
    <definedName name="QB_ROW_21022" localSheetId="2" hidden="1">'Both Campuses'!$C$61</definedName>
    <definedName name="QB_ROW_21022" localSheetId="0" hidden="1">'Brookland (2)'!$C$61</definedName>
    <definedName name="QB_ROW_212250" localSheetId="2" hidden="1">'Both Campuses'!$F$106</definedName>
    <definedName name="QB_ROW_212250" localSheetId="0" hidden="1">'Brookland (2)'!$F$117</definedName>
    <definedName name="QB_ROW_21322" localSheetId="2" hidden="1">'Both Campuses'!$C$169</definedName>
    <definedName name="QB_ROW_21322" localSheetId="0" hidden="1">'Brookland (2)'!$C$180</definedName>
    <definedName name="QB_ROW_213250" localSheetId="2" hidden="1">'Both Campuses'!$F$105</definedName>
    <definedName name="QB_ROW_213250" localSheetId="0" hidden="1">'Brookland (2)'!$F$116</definedName>
    <definedName name="QB_ROW_214250" localSheetId="2" hidden="1">'Both Campuses'!$F$104</definedName>
    <definedName name="QB_ROW_214250" localSheetId="0" hidden="1">'Brookland (2)'!$F$115</definedName>
    <definedName name="QB_ROW_216250" localSheetId="2" hidden="1">'Both Campuses'!$F$90</definedName>
    <definedName name="QB_ROW_216250" localSheetId="0" hidden="1">'Brookland (2)'!$F$102</definedName>
    <definedName name="QB_ROW_221250" localSheetId="2" hidden="1">'Both Campuses'!$F$144</definedName>
    <definedName name="QB_ROW_221250" localSheetId="0" hidden="1">'Brookland (2)'!$F$155</definedName>
    <definedName name="QB_ROW_222230" localSheetId="2" hidden="1">'Both Campuses'!$D$37</definedName>
    <definedName name="QB_ROW_222230" localSheetId="0" hidden="1">'Brookland (2)'!$D$37</definedName>
    <definedName name="QB_ROW_227040" localSheetId="2" hidden="1">'Both Campuses'!$E$12</definedName>
    <definedName name="QB_ROW_227040" localSheetId="0" hidden="1">'Brookland (2)'!$E$12</definedName>
    <definedName name="QB_ROW_227340" localSheetId="2" hidden="1">'Both Campuses'!$E$17</definedName>
    <definedName name="QB_ROW_227340" localSheetId="0" hidden="1">'Brookland (2)'!$E$17</definedName>
    <definedName name="QB_ROW_228250" localSheetId="2" hidden="1">'Both Campuses'!$F$14</definedName>
    <definedName name="QB_ROW_228250" localSheetId="0" hidden="1">'Brookland (2)'!$F$14</definedName>
    <definedName name="QB_ROW_229250" localSheetId="2" hidden="1">'Both Campuses'!$F$89</definedName>
    <definedName name="QB_ROW_229250" localSheetId="0" hidden="1">'Brookland (2)'!$F$101</definedName>
    <definedName name="QB_ROW_234250" localSheetId="2" hidden="1">'Both Campuses'!$F$16</definedName>
    <definedName name="QB_ROW_234250" localSheetId="0" hidden="1">'Brookland (2)'!$F$16</definedName>
    <definedName name="QB_ROW_235250" localSheetId="2" hidden="1">'Both Campuses'!$F$15</definedName>
    <definedName name="QB_ROW_235250" localSheetId="0" hidden="1">'Brookland (2)'!$F$15</definedName>
    <definedName name="QB_ROW_240250" localSheetId="2" hidden="1">'Both Campuses'!$F$8</definedName>
    <definedName name="QB_ROW_240250" localSheetId="0" hidden="1">'Brookland (2)'!$F$8</definedName>
    <definedName name="QB_ROW_241240" localSheetId="2" hidden="1">'Both Campuses'!$E$56</definedName>
    <definedName name="QB_ROW_241240" localSheetId="0" hidden="1">'Brookland (2)'!$E$56</definedName>
    <definedName name="QB_ROW_244250" localSheetId="2" hidden="1">'Both Campuses'!$F$145</definedName>
    <definedName name="QB_ROW_244250" localSheetId="0" hidden="1">'Brookland (2)'!$F$156</definedName>
    <definedName name="QB_ROW_254030" localSheetId="2" hidden="1">'Both Campuses'!$D$30</definedName>
    <definedName name="QB_ROW_254030" localSheetId="0" hidden="1">'Brookland (2)'!$D$30</definedName>
    <definedName name="QB_ROW_254240" localSheetId="2" hidden="1">'Both Campuses'!$E$33</definedName>
    <definedName name="QB_ROW_254240" localSheetId="0" hidden="1">'Brookland (2)'!$E$33</definedName>
    <definedName name="QB_ROW_254330" localSheetId="2" hidden="1">'Both Campuses'!$D$34</definedName>
    <definedName name="QB_ROW_254330" localSheetId="0" hidden="1">'Brookland (2)'!$D$34</definedName>
    <definedName name="QB_ROW_258340" localSheetId="2" hidden="1">'Both Campuses'!$E$74</definedName>
    <definedName name="QB_ROW_258340" localSheetId="0" hidden="1">'Brookland (2)'!$E$86</definedName>
    <definedName name="QB_ROW_264240" localSheetId="2" hidden="1">'Both Campuses'!$E$27</definedName>
    <definedName name="QB_ROW_264240" localSheetId="0" hidden="1">'Brookland (2)'!$E$27</definedName>
    <definedName name="QB_ROW_265250" localSheetId="2" hidden="1">'Both Campuses'!$F$81</definedName>
    <definedName name="QB_ROW_265250" localSheetId="0" hidden="1">'Brookland (2)'!$F$93</definedName>
    <definedName name="QB_ROW_266250" localSheetId="2" hidden="1">'Both Campuses'!$F$110</definedName>
    <definedName name="QB_ROW_266250" localSheetId="0" hidden="1">'Brookland (2)'!$F$121</definedName>
    <definedName name="QB_ROW_267240" localSheetId="2" hidden="1">'Both Campuses'!$E$26</definedName>
    <definedName name="QB_ROW_267240" localSheetId="0" hidden="1">'Brookland (2)'!$E$26</definedName>
    <definedName name="QB_ROW_271240" localSheetId="2" hidden="1">'Both Campuses'!$E$25</definedName>
    <definedName name="QB_ROW_271240" localSheetId="0" hidden="1">'Brookland (2)'!$E$25</definedName>
    <definedName name="QB_ROW_275250" localSheetId="2" hidden="1">'Both Campuses'!$F$114</definedName>
    <definedName name="QB_ROW_275250" localSheetId="0" hidden="1">'Brookland (2)'!$F$125</definedName>
    <definedName name="QB_ROW_276240" localSheetId="2" hidden="1">'Both Campuses'!$E$120</definedName>
    <definedName name="QB_ROW_276240" localSheetId="0" hidden="1">'Brookland (2)'!$E$131</definedName>
    <definedName name="QB_ROW_278240" localSheetId="2" hidden="1">'Both Campuses'!$E$76</definedName>
    <definedName name="QB_ROW_278240" localSheetId="0" hidden="1">'Brookland (2)'!$E$88</definedName>
    <definedName name="QB_ROW_289250" localSheetId="2" hidden="1">'Both Campuses'!$E$67</definedName>
    <definedName name="QB_ROW_289250" localSheetId="0" hidden="1">'Brookland (2)'!$F$71</definedName>
    <definedName name="QB_ROW_290240" localSheetId="2" hidden="1">'Both Campuses'!$E$64</definedName>
    <definedName name="QB_ROW_290240" localSheetId="0" hidden="1">'Brookland (2)'!$E$63</definedName>
    <definedName name="QB_ROW_291040" localSheetId="2" hidden="1">'Both Campuses'!$E$65</definedName>
    <definedName name="QB_ROW_291040" localSheetId="0" hidden="1">'Brookland (2)'!$E$64</definedName>
    <definedName name="QB_ROW_291250" localSheetId="2" hidden="1">'Both Campuses'!#REF!</definedName>
    <definedName name="QB_ROW_291250" localSheetId="0" hidden="1">'Brookland (2)'!$F$66</definedName>
    <definedName name="QB_ROW_291340" localSheetId="2" hidden="1">'Both Campuses'!#REF!</definedName>
    <definedName name="QB_ROW_291340" localSheetId="0" hidden="1">'Brookland (2)'!$E$67</definedName>
    <definedName name="QB_ROW_294250" localSheetId="2" hidden="1">'Both Campuses'!#REF!</definedName>
    <definedName name="QB_ROW_294250" localSheetId="0" hidden="1">'Brookland (2)'!$F$72</definedName>
    <definedName name="QB_ROW_297240" localSheetId="2" hidden="1">'Both Campuses'!$E$93</definedName>
    <definedName name="QB_ROW_297240" localSheetId="0" hidden="1">'Brookland (2)'!$E$105</definedName>
    <definedName name="QB_ROW_301030" localSheetId="2" hidden="1">'Both Campuses'!$D$19</definedName>
    <definedName name="QB_ROW_301030" localSheetId="0" hidden="1">'Brookland (2)'!$D$19</definedName>
    <definedName name="QB_ROW_301240" localSheetId="2" hidden="1">'Both Campuses'!$E$28</definedName>
    <definedName name="QB_ROW_301240" localSheetId="0" hidden="1">'Brookland (2)'!$E$28</definedName>
    <definedName name="QB_ROW_301330" localSheetId="2" hidden="1">'Both Campuses'!$D$29</definedName>
    <definedName name="QB_ROW_301330" localSheetId="0" hidden="1">'Brookland (2)'!$D$29</definedName>
    <definedName name="QB_ROW_302340" localSheetId="2" hidden="1">'Both Campuses'!#REF!</definedName>
    <definedName name="QB_ROW_302340" localSheetId="0" hidden="1">'Brookland (2)'!$E$69</definedName>
    <definedName name="QB_ROW_303040" localSheetId="2" hidden="1">'Both Campuses'!$E$66</definedName>
    <definedName name="QB_ROW_303040" localSheetId="0" hidden="1">'Brookland (2)'!$E$70</definedName>
    <definedName name="QB_ROW_303250" localSheetId="2" hidden="1">'Both Campuses'!#REF!</definedName>
    <definedName name="QB_ROW_303250" localSheetId="0" hidden="1">'Brookland (2)'!$F$73</definedName>
    <definedName name="QB_ROW_303340" localSheetId="2" hidden="1">'Both Campuses'!$E$68</definedName>
    <definedName name="QB_ROW_303340" localSheetId="0" hidden="1">'Brookland (2)'!$E$74</definedName>
    <definedName name="QB_ROW_305240" localSheetId="2" hidden="1">'Both Campuses'!$E$77</definedName>
    <definedName name="QB_ROW_305240" localSheetId="0" hidden="1">'Brookland (2)'!$E$89</definedName>
    <definedName name="QB_ROW_306240" localSheetId="2" hidden="1">'Both Campuses'!$E$78</definedName>
    <definedName name="QB_ROW_306240" localSheetId="0" hidden="1">'Brookland (2)'!$E$90</definedName>
    <definedName name="QB_ROW_307240" localSheetId="2" hidden="1">'Both Campuses'!$E$84</definedName>
    <definedName name="QB_ROW_307240" localSheetId="0" hidden="1">'Brookland (2)'!$E$96</definedName>
    <definedName name="QB_ROW_309240" localSheetId="2" hidden="1">'Both Campuses'!$E$102</definedName>
    <definedName name="QB_ROW_309240" localSheetId="0" hidden="1">'Brookland (2)'!$E$113</definedName>
    <definedName name="QB_ROW_312040" localSheetId="2" hidden="1">'Both Campuses'!$E$142</definedName>
    <definedName name="QB_ROW_312040" localSheetId="0" hidden="1">'Brookland (2)'!$E$153</definedName>
    <definedName name="QB_ROW_312250" localSheetId="2" hidden="1">'Both Campuses'!$F$150</definedName>
    <definedName name="QB_ROW_312250" localSheetId="0" hidden="1">'Brookland (2)'!$F$161</definedName>
    <definedName name="QB_ROW_312340" localSheetId="2" hidden="1">'Both Campuses'!$E$151</definedName>
    <definedName name="QB_ROW_312340" localSheetId="0" hidden="1">'Brookland (2)'!$E$162</definedName>
    <definedName name="QB_ROW_321240" localSheetId="2" hidden="1">'Both Campuses'!$E$123</definedName>
    <definedName name="QB_ROW_321240" localSheetId="0" hidden="1">'Brookland (2)'!$E$134</definedName>
    <definedName name="QB_ROW_331250" localSheetId="2" hidden="1">'Both Campuses'!$F$13</definedName>
    <definedName name="QB_ROW_331250" localSheetId="0" hidden="1">'Brookland (2)'!$F$13</definedName>
    <definedName name="QB_ROW_335240" localSheetId="2" hidden="1">'Both Campuses'!#REF!</definedName>
    <definedName name="QB_ROW_335240" localSheetId="0" hidden="1">'Brookland (2)'!$E$68</definedName>
    <definedName name="QB_ROW_337250" localSheetId="2" hidden="1">'Both Campuses'!$F$86</definedName>
    <definedName name="QB_ROW_337250" localSheetId="0" hidden="1">'Brookland (2)'!$F$98</definedName>
    <definedName name="QB_ROW_338250" localSheetId="2" hidden="1">'Both Campuses'!$F$109</definedName>
    <definedName name="QB_ROW_338250" localSheetId="0" hidden="1">'Brookland (2)'!$F$120</definedName>
    <definedName name="QB_ROW_339250" localSheetId="2" hidden="1">'Both Campuses'!$F$126</definedName>
    <definedName name="QB_ROW_339250" localSheetId="0" hidden="1">'Brookland (2)'!$F$137</definedName>
    <definedName name="QB_ROW_340250" localSheetId="2" hidden="1">'Both Campuses'!$F$143</definedName>
    <definedName name="QB_ROW_340250" localSheetId="0" hidden="1">'Brookland (2)'!$F$154</definedName>
    <definedName name="QB_ROW_341250" localSheetId="2" hidden="1">'Both Campuses'!$F$9</definedName>
    <definedName name="QB_ROW_341250" localSheetId="0" hidden="1">'Brookland (2)'!$F$9</definedName>
    <definedName name="QB_ROW_342240" localSheetId="2" hidden="1">'Both Campuses'!$E$24</definedName>
    <definedName name="QB_ROW_342240" localSheetId="0" hidden="1">'Brookland (2)'!$E$24</definedName>
    <definedName name="QB_ROW_344240" localSheetId="2" hidden="1">'Both Campuses'!$E$55</definedName>
    <definedName name="QB_ROW_344240" localSheetId="0" hidden="1">'Brookland (2)'!$E$55</definedName>
    <definedName name="QB_ROW_348040" localSheetId="2" hidden="1">'Both Campuses'!$E$7</definedName>
    <definedName name="QB_ROW_348040" localSheetId="0" hidden="1">'Brookland (2)'!$E$7</definedName>
    <definedName name="QB_ROW_348250" localSheetId="2" hidden="1">'Both Campuses'!$F$10</definedName>
    <definedName name="QB_ROW_348250" localSheetId="0" hidden="1">'Brookland (2)'!$F$10</definedName>
    <definedName name="QB_ROW_348340" localSheetId="2" hidden="1">'Both Campuses'!$E$11</definedName>
    <definedName name="QB_ROW_348340" localSheetId="0" hidden="1">'Brookland (2)'!$E$11</definedName>
    <definedName name="QB_ROW_358240" localSheetId="2" hidden="1">'Both Campuses'!$E$54</definedName>
    <definedName name="QB_ROW_358240" localSheetId="0" hidden="1">'Brookland (2)'!$E$54</definedName>
    <definedName name="QB_ROW_361040" localSheetId="2" hidden="1">'Both Campuses'!$E$40</definedName>
    <definedName name="QB_ROW_361040" localSheetId="0" hidden="1">'Brookland (2)'!$E$40</definedName>
    <definedName name="QB_ROW_361250" localSheetId="2" hidden="1">'Both Campuses'!$F$44</definedName>
    <definedName name="QB_ROW_361250" localSheetId="0" hidden="1">'Brookland (2)'!$F$44</definedName>
    <definedName name="QB_ROW_361340" localSheetId="2" hidden="1">'Both Campuses'!$E$45</definedName>
    <definedName name="QB_ROW_361340" localSheetId="0" hidden="1">'Brookland (2)'!$E$45</definedName>
    <definedName name="QB_ROW_362240" localSheetId="2" hidden="1">'Both Campuses'!$E$141</definedName>
    <definedName name="QB_ROW_362240" localSheetId="0" hidden="1">'Brookland (2)'!$E$152</definedName>
    <definedName name="QB_ROW_371240" localSheetId="2" hidden="1">'Both Campuses'!$E$46</definedName>
    <definedName name="QB_ROW_371240" localSheetId="0" hidden="1">'Brookland (2)'!$E$46</definedName>
    <definedName name="QB_ROW_372240" localSheetId="2" hidden="1">'Both Campuses'!$E$100</definedName>
    <definedName name="QB_ROW_372240" localSheetId="0" hidden="1">'Brookland (2)'!$E$112</definedName>
    <definedName name="QB_ROW_376240" localSheetId="2" hidden="1">'Both Campuses'!$E$23</definedName>
    <definedName name="QB_ROW_376240" localSheetId="0" hidden="1">'Brookland (2)'!$E$23</definedName>
    <definedName name="QB_ROW_377240" localSheetId="2" hidden="1">'Both Campuses'!$E$140</definedName>
    <definedName name="QB_ROW_377240" localSheetId="0" hidden="1">'Brookland (2)'!$E$151</definedName>
    <definedName name="QB_ROW_378240" localSheetId="2" hidden="1">'Both Campuses'!$E$22</definedName>
    <definedName name="QB_ROW_378240" localSheetId="0" hidden="1">'Brookland (2)'!$E$22</definedName>
    <definedName name="QB_ROW_383240" localSheetId="2" hidden="1">'Both Campuses'!$E$21</definedName>
    <definedName name="QB_ROW_383240" localSheetId="0" hidden="1">'Brookland (2)'!$E$21</definedName>
    <definedName name="QB_ROW_385250" localSheetId="2" hidden="1">'Both Campuses'!$F$43</definedName>
    <definedName name="QB_ROW_385250" localSheetId="0" hidden="1">'Brookland (2)'!$F$43</definedName>
    <definedName name="QB_ROW_386250" localSheetId="2" hidden="1">'Both Campuses'!$F$42</definedName>
    <definedName name="QB_ROW_386250" localSheetId="0" hidden="1">'Brookland (2)'!$F$42</definedName>
    <definedName name="QB_ROW_387250" localSheetId="2" hidden="1">'Both Campuses'!$F$41</definedName>
    <definedName name="QB_ROW_387250" localSheetId="0" hidden="1">'Brookland (2)'!$F$41</definedName>
    <definedName name="QB_ROW_390250" localSheetId="2" hidden="1">'Both Campuses'!#REF!</definedName>
    <definedName name="QB_ROW_390250" localSheetId="0" hidden="1">'Brookland (2)'!$F$76</definedName>
    <definedName name="QB_ROW_394250" localSheetId="2" hidden="1">'Both Campuses'!#REF!</definedName>
    <definedName name="QB_ROW_394250" localSheetId="0" hidden="1">'Brookland (2)'!$F$65</definedName>
    <definedName name="QB_ROW_395240" localSheetId="2" hidden="1">'Both Campuses'!$E$20</definedName>
    <definedName name="QB_ROW_395240" localSheetId="0" hidden="1">'Brookland (2)'!$E$20</definedName>
    <definedName name="QB_ROW_398240" localSheetId="2" hidden="1">'Both Campuses'!$E$39</definedName>
    <definedName name="QB_ROW_398240" localSheetId="0" hidden="1">'Brookland (2)'!$E$39</definedName>
    <definedName name="QB_ROW_86311" localSheetId="2" hidden="1">'Both Campuses'!$B$60</definedName>
    <definedName name="QB_ROW_86311" localSheetId="0" hidden="1">'Brookland (2)'!$B$60</definedName>
    <definedName name="QB_ROW_87030" localSheetId="2" hidden="1">'Both Campuses'!$D$6</definedName>
    <definedName name="QB_ROW_87030" localSheetId="0" hidden="1">'Brookland (2)'!$D$6</definedName>
    <definedName name="QB_ROW_87330" localSheetId="2" hidden="1">'Both Campuses'!$D$18</definedName>
    <definedName name="QB_ROW_87330" localSheetId="0" hidden="1">'Brookland (2)'!$D$18</definedName>
    <definedName name="QB_ROW_88240" localSheetId="2" hidden="1">'Both Campuses'!$E$32</definedName>
    <definedName name="QB_ROW_88240" localSheetId="0" hidden="1">'Brookland (2)'!$E$32</definedName>
    <definedName name="QB_ROW_90240" localSheetId="2" hidden="1">'Both Campuses'!$E$31</definedName>
    <definedName name="QB_ROW_90240" localSheetId="0" hidden="1">'Brookland (2)'!$E$31</definedName>
    <definedName name="QB_ROW_93230" localSheetId="2" hidden="1">'Both Campuses'!$D$35</definedName>
    <definedName name="QB_ROW_93230" localSheetId="0" hidden="1">'Brookland (2)'!$D$35</definedName>
    <definedName name="QB_ROW_94240" localSheetId="2" hidden="1">'Both Campuses'!$E$48</definedName>
    <definedName name="QB_ROW_94240" localSheetId="0" hidden="1">'Brookland (2)'!$E$48</definedName>
    <definedName name="QB_ROW_95230" localSheetId="2" hidden="1">'Both Campuses'!$D$36</definedName>
    <definedName name="QB_ROW_95230" localSheetId="0" hidden="1">'Brookland (2)'!$D$36</definedName>
    <definedName name="QB_ROW_98030" localSheetId="2" hidden="1">'Both Campuses'!$D$38</definedName>
    <definedName name="QB_ROW_98030" localSheetId="0" hidden="1">'Brookland (2)'!$D$38</definedName>
    <definedName name="QB_ROW_98240" localSheetId="2" hidden="1">'Both Campuses'!$E$49</definedName>
    <definedName name="QB_ROW_98240" localSheetId="0" hidden="1">'Brookland (2)'!$E$49</definedName>
    <definedName name="QB_ROW_98330" localSheetId="2" hidden="1">'Both Campuses'!$D$50</definedName>
    <definedName name="QB_ROW_98330" localSheetId="0" hidden="1">'Brookland (2)'!$D$50</definedName>
    <definedName name="QB_ROW_99230" localSheetId="2" hidden="1">'Both Campuses'!$D$51</definedName>
    <definedName name="QB_ROW_99230" localSheetId="0" hidden="1">'Brookland (2)'!$D$51</definedName>
    <definedName name="QBCANSUPPORTUPDATE" localSheetId="2">TRUE</definedName>
    <definedName name="QBCANSUPPORTUPDATE" localSheetId="0">TRUE</definedName>
    <definedName name="QBCOMPANYFILENAME" localSheetId="2">"C:\Users\billm\Restored_ELSIE WHITLOW STOKES COMM FREEDOM PUBLIC CHARTER SCHOOL_Files\ELSIE WHITLOW STOKES COMM FREEDOM PUBLIC CHARTER SCHOOL.QBW"</definedName>
    <definedName name="QBCOMPANYFILENAME" localSheetId="0">"C:\Users\billm\Restored_ELSIE WHITLOW STOKES COMM FREEDOM PUBLIC CHARTER SCHOOL_Files\ELSIE WHITLOW STOKES COMM FREEDOM PUBLIC CHARTER SCHOOL.QBW"</definedName>
    <definedName name="QBENDDATE" localSheetId="2">20180630</definedName>
    <definedName name="QBENDDATE" localSheetId="0">20180630</definedName>
    <definedName name="QBHEADERSONSCREEN" localSheetId="2">FALSE</definedName>
    <definedName name="QBHEADERSONSCREEN" localSheetId="0">FALSE</definedName>
    <definedName name="QBMETADATASIZE" localSheetId="2">5802</definedName>
    <definedName name="QBMETADATASIZE" localSheetId="0">5802</definedName>
    <definedName name="QBPRESERVECOLOR" localSheetId="2">TRUE</definedName>
    <definedName name="QBPRESERVECOLOR" localSheetId="0">TRUE</definedName>
    <definedName name="QBPRESERVEFONT" localSheetId="2">TRUE</definedName>
    <definedName name="QBPRESERVEFONT" localSheetId="0">TRUE</definedName>
    <definedName name="QBPRESERVEROWHEIGHT" localSheetId="2">TRUE</definedName>
    <definedName name="QBPRESERVEROWHEIGHT" localSheetId="0">TRUE</definedName>
    <definedName name="QBPRESERVESPACE" localSheetId="2">TRUE</definedName>
    <definedName name="QBPRESERVESPACE" localSheetId="0">TRUE</definedName>
    <definedName name="QBREPORTCOLAXIS" localSheetId="2">8</definedName>
    <definedName name="QBREPORTCOLAXIS" localSheetId="0">8</definedName>
    <definedName name="QBREPORTCOMPANYID" localSheetId="2">"cd37675d50a94a50b7990c3abbc1836d"</definedName>
    <definedName name="QBREPORTCOMPANYID" localSheetId="0">"cd37675d50a94a50b7990c3abbc1836d"</definedName>
    <definedName name="QBREPORTCOMPARECOL_ANNUALBUDGET" localSheetId="2">FALSE</definedName>
    <definedName name="QBREPORTCOMPARECOL_ANNUALBUDGET" localSheetId="0">FALSE</definedName>
    <definedName name="QBREPORTCOMPARECOL_AVGCOGS" localSheetId="2">FALSE</definedName>
    <definedName name="QBREPORTCOMPARECOL_AVGCOGS" localSheetId="0">FALSE</definedName>
    <definedName name="QBREPORTCOMPARECOL_AVGPRICE" localSheetId="2">FALSE</definedName>
    <definedName name="QBREPORTCOMPARECOL_AVGPRICE" localSheetId="0">FALSE</definedName>
    <definedName name="QBREPORTCOMPARECOL_BUDDIFF" localSheetId="2">FALSE</definedName>
    <definedName name="QBREPORTCOMPARECOL_BUDDIFF" localSheetId="0">FALSE</definedName>
    <definedName name="QBREPORTCOMPARECOL_BUDGET" localSheetId="2">FALSE</definedName>
    <definedName name="QBREPORTCOMPARECOL_BUDGET" localSheetId="0">FALSE</definedName>
    <definedName name="QBREPORTCOMPARECOL_BUDPCT" localSheetId="2">FALSE</definedName>
    <definedName name="QBREPORTCOMPARECOL_BUDPCT" localSheetId="0">FALSE</definedName>
    <definedName name="QBREPORTCOMPARECOL_COGS" localSheetId="2">FALSE</definedName>
    <definedName name="QBREPORTCOMPARECOL_COGS" localSheetId="0">FALSE</definedName>
    <definedName name="QBREPORTCOMPARECOL_EXCLUDEAMOUNT" localSheetId="2">FALSE</definedName>
    <definedName name="QBREPORTCOMPARECOL_EXCLUDEAMOUNT" localSheetId="0">FALSE</definedName>
    <definedName name="QBREPORTCOMPARECOL_EXCLUDECURPERIOD" localSheetId="2">FALSE</definedName>
    <definedName name="QBREPORTCOMPARECOL_EXCLUDECURPERIOD" localSheetId="0">FALSE</definedName>
    <definedName name="QBREPORTCOMPARECOL_FORECAST" localSheetId="2">FALSE</definedName>
    <definedName name="QBREPORTCOMPARECOL_FORECAST" localSheetId="0">FALSE</definedName>
    <definedName name="QBREPORTCOMPARECOL_GROSSMARGIN" localSheetId="2">FALSE</definedName>
    <definedName name="QBREPORTCOMPARECOL_GROSSMARGIN" localSheetId="0">FALSE</definedName>
    <definedName name="QBREPORTCOMPARECOL_GROSSMARGINPCT" localSheetId="2">FALSE</definedName>
    <definedName name="QBREPORTCOMPARECOL_GROSSMARGINPCT" localSheetId="0">FALSE</definedName>
    <definedName name="QBREPORTCOMPARECOL_HOURS" localSheetId="2">FALSE</definedName>
    <definedName name="QBREPORTCOMPARECOL_HOURS" localSheetId="0">FALSE</definedName>
    <definedName name="QBREPORTCOMPARECOL_PCTCOL" localSheetId="2">FALSE</definedName>
    <definedName name="QBREPORTCOMPARECOL_PCTCOL" localSheetId="0">FALSE</definedName>
    <definedName name="QBREPORTCOMPARECOL_PCTEXPENSE" localSheetId="2">FALSE</definedName>
    <definedName name="QBREPORTCOMPARECOL_PCTEXPENSE" localSheetId="0">FALSE</definedName>
    <definedName name="QBREPORTCOMPARECOL_PCTINCOME" localSheetId="2">FALSE</definedName>
    <definedName name="QBREPORTCOMPARECOL_PCTINCOME" localSheetId="0">FALSE</definedName>
    <definedName name="QBREPORTCOMPARECOL_PCTOFSALES" localSheetId="2">FALSE</definedName>
    <definedName name="QBREPORTCOMPARECOL_PCTOFSALES" localSheetId="0">FALSE</definedName>
    <definedName name="QBREPORTCOMPARECOL_PCTROW" localSheetId="2">FALSE</definedName>
    <definedName name="QBREPORTCOMPARECOL_PCTROW" localSheetId="0">FALSE</definedName>
    <definedName name="QBREPORTCOMPARECOL_PPDIFF" localSheetId="2">FALSE</definedName>
    <definedName name="QBREPORTCOMPARECOL_PPDIFF" localSheetId="0">FALSE</definedName>
    <definedName name="QBREPORTCOMPARECOL_PPPCT" localSheetId="2">FALSE</definedName>
    <definedName name="QBREPORTCOMPARECOL_PPPCT" localSheetId="0">FALSE</definedName>
    <definedName name="QBREPORTCOMPARECOL_PREVPERIOD" localSheetId="2">FALSE</definedName>
    <definedName name="QBREPORTCOMPARECOL_PREVPERIOD" localSheetId="0">FALSE</definedName>
    <definedName name="QBREPORTCOMPARECOL_PREVYEAR" localSheetId="2">FALSE</definedName>
    <definedName name="QBREPORTCOMPARECOL_PREVYEAR" localSheetId="0">FALSE</definedName>
    <definedName name="QBREPORTCOMPARECOL_PYDIFF" localSheetId="2">FALSE</definedName>
    <definedName name="QBREPORTCOMPARECOL_PYDIFF" localSheetId="0">FALSE</definedName>
    <definedName name="QBREPORTCOMPARECOL_PYPCT" localSheetId="2">FALSE</definedName>
    <definedName name="QBREPORTCOMPARECOL_PYPCT" localSheetId="0">FALSE</definedName>
    <definedName name="QBREPORTCOMPARECOL_QTY" localSheetId="2">FALSE</definedName>
    <definedName name="QBREPORTCOMPARECOL_QTY" localSheetId="0">FALSE</definedName>
    <definedName name="QBREPORTCOMPARECOL_RATE" localSheetId="2">FALSE</definedName>
    <definedName name="QBREPORTCOMPARECOL_RATE" localSheetId="0">FALSE</definedName>
    <definedName name="QBREPORTCOMPARECOL_TRIPBILLEDMILES" localSheetId="2">FALSE</definedName>
    <definedName name="QBREPORTCOMPARECOL_TRIPBILLEDMILES" localSheetId="0">FALSE</definedName>
    <definedName name="QBREPORTCOMPARECOL_TRIPBILLINGAMOUNT" localSheetId="2">FALSE</definedName>
    <definedName name="QBREPORTCOMPARECOL_TRIPBILLINGAMOUNT" localSheetId="0">FALSE</definedName>
    <definedName name="QBREPORTCOMPARECOL_TRIPMILES" localSheetId="2">FALSE</definedName>
    <definedName name="QBREPORTCOMPARECOL_TRIPMILES" localSheetId="0">FALSE</definedName>
    <definedName name="QBREPORTCOMPARECOL_TRIPNOTBILLABLEMILES" localSheetId="2">FALSE</definedName>
    <definedName name="QBREPORTCOMPARECOL_TRIPNOTBILLABLEMILES" localSheetId="0">FALSE</definedName>
    <definedName name="QBREPORTCOMPARECOL_TRIPTAXDEDUCTIBLEAMOUNT" localSheetId="2">FALSE</definedName>
    <definedName name="QBREPORTCOMPARECOL_TRIPTAXDEDUCTIBLEAMOUNT" localSheetId="0">FALSE</definedName>
    <definedName name="QBREPORTCOMPARECOL_TRIPUNBILLEDMILES" localSheetId="2">FALSE</definedName>
    <definedName name="QBREPORTCOMPARECOL_TRIPUNBILLEDMILES" localSheetId="0">FALSE</definedName>
    <definedName name="QBREPORTCOMPARECOL_YTD" localSheetId="2">FALSE</definedName>
    <definedName name="QBREPORTCOMPARECOL_YTD" localSheetId="0">FALSE</definedName>
    <definedName name="QBREPORTCOMPARECOL_YTDBUDGET" localSheetId="2">FALSE</definedName>
    <definedName name="QBREPORTCOMPARECOL_YTDBUDGET" localSheetId="0">FALSE</definedName>
    <definedName name="QBREPORTCOMPARECOL_YTDPCT" localSheetId="2">FALSE</definedName>
    <definedName name="QBREPORTCOMPARECOL_YTDPCT" localSheetId="0">FALSE</definedName>
    <definedName name="QBREPORTROWAXIS" localSheetId="2">11</definedName>
    <definedName name="QBREPORTROWAXIS" localSheetId="0">11</definedName>
    <definedName name="QBREPORTSUBCOLAXIS" localSheetId="2">0</definedName>
    <definedName name="QBREPORTSUBCOLAXIS" localSheetId="0">0</definedName>
    <definedName name="QBREPORTTYPE" localSheetId="2">0</definedName>
    <definedName name="QBREPORTTYPE" localSheetId="0">0</definedName>
    <definedName name="QBROWHEADERS" localSheetId="2">6</definedName>
    <definedName name="QBROWHEADERS" localSheetId="0">6</definedName>
    <definedName name="QBSTARTDATE" localSheetId="2">20150701</definedName>
    <definedName name="QBSTARTDATE" localSheetId="0">20150701</definedName>
  </definedNames>
  <calcPr calcId="152511"/>
</workbook>
</file>

<file path=xl/calcChain.xml><?xml version="1.0" encoding="utf-8"?>
<calcChain xmlns="http://schemas.openxmlformats.org/spreadsheetml/2006/main">
  <c r="K178" i="11" l="1"/>
  <c r="K177" i="11"/>
  <c r="J176" i="11"/>
  <c r="I176" i="11"/>
  <c r="H176" i="11"/>
  <c r="G176" i="11"/>
  <c r="K175" i="11"/>
  <c r="K174" i="11"/>
  <c r="K173" i="11"/>
  <c r="K172" i="11"/>
  <c r="K176" i="11" s="1"/>
  <c r="J170" i="11"/>
  <c r="I170" i="11"/>
  <c r="H170" i="11"/>
  <c r="H179" i="11" s="1"/>
  <c r="G170" i="11"/>
  <c r="G179" i="11" s="1"/>
  <c r="K169" i="11"/>
  <c r="K168" i="11"/>
  <c r="K167" i="11"/>
  <c r="K166" i="11"/>
  <c r="K165" i="11"/>
  <c r="K163" i="11"/>
  <c r="J162" i="11"/>
  <c r="I162" i="11"/>
  <c r="H162" i="11"/>
  <c r="G162" i="11"/>
  <c r="K161" i="11"/>
  <c r="K160" i="11"/>
  <c r="K159" i="11"/>
  <c r="K158" i="11"/>
  <c r="K157" i="11"/>
  <c r="K156" i="11"/>
  <c r="K155" i="11"/>
  <c r="K154" i="11"/>
  <c r="K152" i="11"/>
  <c r="K151" i="11"/>
  <c r="K148" i="11"/>
  <c r="K147" i="11"/>
  <c r="K146" i="11"/>
  <c r="K145" i="11"/>
  <c r="K144" i="11"/>
  <c r="J143" i="11"/>
  <c r="J149" i="11" s="1"/>
  <c r="I143" i="11"/>
  <c r="I149" i="11" s="1"/>
  <c r="H143" i="11"/>
  <c r="H149" i="11" s="1"/>
  <c r="G143" i="11"/>
  <c r="G149" i="11" s="1"/>
  <c r="K141" i="11"/>
  <c r="K140" i="11"/>
  <c r="K139" i="11"/>
  <c r="K138" i="11"/>
  <c r="K137" i="11"/>
  <c r="K135" i="11"/>
  <c r="K134" i="11"/>
  <c r="K131" i="11"/>
  <c r="K130" i="11"/>
  <c r="J129" i="11"/>
  <c r="I129" i="11"/>
  <c r="H129" i="11"/>
  <c r="G129" i="11"/>
  <c r="K128" i="11"/>
  <c r="K127" i="11"/>
  <c r="K126" i="11"/>
  <c r="K125" i="11"/>
  <c r="K124" i="11"/>
  <c r="K123" i="11"/>
  <c r="K122" i="11"/>
  <c r="K121" i="11"/>
  <c r="K120" i="11"/>
  <c r="J118" i="11"/>
  <c r="J132" i="11" s="1"/>
  <c r="I118" i="11"/>
  <c r="H118" i="11"/>
  <c r="H132" i="11" s="1"/>
  <c r="G118" i="11"/>
  <c r="K117" i="11"/>
  <c r="K116" i="11"/>
  <c r="K115" i="11"/>
  <c r="K113" i="11"/>
  <c r="K112" i="11"/>
  <c r="J109" i="11"/>
  <c r="I109" i="11"/>
  <c r="H109" i="11"/>
  <c r="G109" i="11"/>
  <c r="G110" i="11" s="1"/>
  <c r="K108" i="11"/>
  <c r="K107" i="11"/>
  <c r="K105" i="11"/>
  <c r="J104" i="11"/>
  <c r="I104" i="11"/>
  <c r="H104" i="11"/>
  <c r="G104" i="11"/>
  <c r="K103" i="11"/>
  <c r="K102" i="11"/>
  <c r="K101" i="11"/>
  <c r="K100" i="11"/>
  <c r="K99" i="11"/>
  <c r="K98" i="11"/>
  <c r="K96" i="11"/>
  <c r="J95" i="11"/>
  <c r="I95" i="11"/>
  <c r="H95" i="11"/>
  <c r="G95" i="11"/>
  <c r="K94" i="11"/>
  <c r="K93" i="11"/>
  <c r="K92" i="11"/>
  <c r="K90" i="11"/>
  <c r="K89" i="11"/>
  <c r="K88" i="11"/>
  <c r="K87" i="11"/>
  <c r="K86" i="11"/>
  <c r="G85" i="11"/>
  <c r="G84" i="11"/>
  <c r="K83" i="11"/>
  <c r="I82" i="11"/>
  <c r="H82" i="11"/>
  <c r="K81" i="11"/>
  <c r="K80" i="11"/>
  <c r="J79" i="11"/>
  <c r="J82" i="11" s="1"/>
  <c r="K78" i="11"/>
  <c r="K77" i="11"/>
  <c r="K76" i="11"/>
  <c r="J74" i="11"/>
  <c r="I74" i="11"/>
  <c r="H74" i="11"/>
  <c r="K73" i="11"/>
  <c r="K72" i="11"/>
  <c r="K71" i="11"/>
  <c r="K74" i="11" s="1"/>
  <c r="K69" i="11"/>
  <c r="K68" i="11"/>
  <c r="J67" i="11"/>
  <c r="I67" i="11"/>
  <c r="H67" i="11"/>
  <c r="G67" i="11"/>
  <c r="K66" i="11"/>
  <c r="K65" i="11"/>
  <c r="K67" i="11" s="1"/>
  <c r="K63" i="11"/>
  <c r="I58" i="11"/>
  <c r="H58" i="11"/>
  <c r="G58" i="11"/>
  <c r="J57" i="11"/>
  <c r="K57" i="11" s="1"/>
  <c r="J56" i="11"/>
  <c r="K56" i="11" s="1"/>
  <c r="J55" i="11"/>
  <c r="K55" i="11" s="1"/>
  <c r="J54" i="11"/>
  <c r="K52" i="11"/>
  <c r="K51" i="11"/>
  <c r="K49" i="11"/>
  <c r="K48" i="11"/>
  <c r="K47" i="11"/>
  <c r="K46" i="11"/>
  <c r="I45" i="11"/>
  <c r="I50" i="11" s="1"/>
  <c r="H45" i="11"/>
  <c r="H50" i="11" s="1"/>
  <c r="G45" i="11"/>
  <c r="G50" i="11" s="1"/>
  <c r="J44" i="11"/>
  <c r="J45" i="11" s="1"/>
  <c r="K43" i="11"/>
  <c r="K42" i="11"/>
  <c r="K41" i="11"/>
  <c r="J39" i="11"/>
  <c r="K39" i="11" s="1"/>
  <c r="K37" i="11"/>
  <c r="K36" i="11"/>
  <c r="K35" i="11"/>
  <c r="J34" i="11"/>
  <c r="I34" i="11"/>
  <c r="H34" i="11"/>
  <c r="G34" i="11"/>
  <c r="K33" i="11"/>
  <c r="K32" i="11"/>
  <c r="K31" i="11"/>
  <c r="J29" i="11"/>
  <c r="I29" i="11"/>
  <c r="H29" i="11"/>
  <c r="G29" i="11"/>
  <c r="K28" i="11"/>
  <c r="K27" i="11"/>
  <c r="K26" i="11"/>
  <c r="K25" i="11"/>
  <c r="K24" i="11"/>
  <c r="K23" i="11"/>
  <c r="K22" i="11"/>
  <c r="K21" i="11"/>
  <c r="K20" i="11"/>
  <c r="J17" i="11"/>
  <c r="I17" i="11"/>
  <c r="H17" i="11"/>
  <c r="G17" i="11"/>
  <c r="K16" i="11"/>
  <c r="K15" i="11"/>
  <c r="K14" i="11"/>
  <c r="K13" i="11"/>
  <c r="H11" i="11"/>
  <c r="G11" i="11"/>
  <c r="G18" i="11" s="1"/>
  <c r="I10" i="11"/>
  <c r="K10" i="11" s="1"/>
  <c r="K95" i="11" l="1"/>
  <c r="H110" i="11"/>
  <c r="H180" i="11" s="1"/>
  <c r="K104" i="11"/>
  <c r="J110" i="11"/>
  <c r="I132" i="11"/>
  <c r="G59" i="11"/>
  <c r="G60" i="11" s="1"/>
  <c r="H18" i="11"/>
  <c r="K79" i="11"/>
  <c r="K118" i="11"/>
  <c r="K143" i="11"/>
  <c r="H84" i="11"/>
  <c r="K34" i="11"/>
  <c r="J58" i="11"/>
  <c r="I84" i="11"/>
  <c r="I180" i="11" s="1"/>
  <c r="K17" i="11"/>
  <c r="J84" i="11"/>
  <c r="J180" i="11" s="1"/>
  <c r="K162" i="11"/>
  <c r="I179" i="11"/>
  <c r="K29" i="11"/>
  <c r="J50" i="11"/>
  <c r="K82" i="11"/>
  <c r="K109" i="11"/>
  <c r="K110" i="11" s="1"/>
  <c r="I110" i="11"/>
  <c r="G132" i="11"/>
  <c r="K129" i="11"/>
  <c r="K170" i="11"/>
  <c r="K179" i="11" s="1"/>
  <c r="J179" i="11"/>
  <c r="K84" i="11"/>
  <c r="H59" i="11"/>
  <c r="H60" i="11" s="1"/>
  <c r="K132" i="11"/>
  <c r="K149" i="11"/>
  <c r="G180" i="11"/>
  <c r="G181" i="11" s="1"/>
  <c r="K54" i="11"/>
  <c r="K58" i="11" s="1"/>
  <c r="K44" i="11"/>
  <c r="K45" i="11" s="1"/>
  <c r="K50" i="11" s="1"/>
  <c r="H181" i="11" l="1"/>
  <c r="K180" i="11"/>
  <c r="I4" i="11" l="1"/>
  <c r="I9" i="11" l="1"/>
  <c r="J9" i="11"/>
  <c r="K9" i="11" l="1"/>
  <c r="J8" i="11"/>
  <c r="I8" i="11"/>
  <c r="I11" i="11" s="1"/>
  <c r="I18" i="11" s="1"/>
  <c r="I59" i="11" s="1"/>
  <c r="I60" i="11" s="1"/>
  <c r="I181" i="11" s="1"/>
  <c r="J11" i="11" l="1"/>
  <c r="J18" i="11" s="1"/>
  <c r="K8" i="11"/>
  <c r="K11" i="11" s="1"/>
  <c r="J59" i="11" l="1"/>
  <c r="J60" i="11" s="1"/>
  <c r="J181" i="11" s="1"/>
  <c r="K18" i="11"/>
  <c r="K59" i="11" s="1"/>
  <c r="K60" i="11" s="1"/>
  <c r="K181" i="11" s="1"/>
</calcChain>
</file>

<file path=xl/sharedStrings.xml><?xml version="1.0" encoding="utf-8"?>
<sst xmlns="http://schemas.openxmlformats.org/spreadsheetml/2006/main" count="367" uniqueCount="195">
  <si>
    <t>Jul '15 - Jun 16</t>
  </si>
  <si>
    <t>Jul '16 - Jun 17</t>
  </si>
  <si>
    <t>Jul '17 - Jun 18</t>
  </si>
  <si>
    <t>Income</t>
  </si>
  <si>
    <t>4000 · Public Funds</t>
  </si>
  <si>
    <t>4099 · Per Pupil Payments</t>
  </si>
  <si>
    <t>4100 · Per Pupil Charter Payments</t>
  </si>
  <si>
    <t>4101 · Per Pupil Facilities Allowance</t>
  </si>
  <si>
    <t>4099 · Per Pupil Payments - Other</t>
  </si>
  <si>
    <t>Total 4099 · Per Pupil Payments</t>
  </si>
  <si>
    <t>4120 · Federal Entitlements (NCLB)</t>
  </si>
  <si>
    <t>4135 · SWP Title I Pt A</t>
  </si>
  <si>
    <t>4121 · Title I Funds</t>
  </si>
  <si>
    <t>4125 · Title III</t>
  </si>
  <si>
    <t>4129 · IDEA, Part B</t>
  </si>
  <si>
    <t>Total 4120 · Federal Entitlements (NCLB)</t>
  </si>
  <si>
    <t>Total 4000 · Public Funds</t>
  </si>
  <si>
    <t>4130 · Other Government Funds</t>
  </si>
  <si>
    <t>4164 · PE Grant</t>
  </si>
  <si>
    <t>4163 · Improving Academic Quality</t>
  </si>
  <si>
    <t>4159 · Schools Technology Fund</t>
  </si>
  <si>
    <t>4158 · SOAR-Replication Grant</t>
  </si>
  <si>
    <t>4147 · E-Rate</t>
  </si>
  <si>
    <t>4141 · TANF Grant</t>
  </si>
  <si>
    <t>4150 · Sped Enhancement Fund</t>
  </si>
  <si>
    <t>4700 · Medicaid</t>
  </si>
  <si>
    <t>4130 · Other Government Funds - Other</t>
  </si>
  <si>
    <t>Total 4130 · Other Government Funds</t>
  </si>
  <si>
    <t>4290 · Private Grants and Donations</t>
  </si>
  <si>
    <t>4250 · Contributions Corporate</t>
  </si>
  <si>
    <t>4200 · Contributions Individuals</t>
  </si>
  <si>
    <t>4290 · Private Grants and Donations - Other</t>
  </si>
  <si>
    <t>Total 4290 · Private Grants and Donations</t>
  </si>
  <si>
    <t>4400 · Program Fees</t>
  </si>
  <si>
    <t>4600 · Activities Fees (student)</t>
  </si>
  <si>
    <t>4610 · Aftercare Income</t>
  </si>
  <si>
    <t>4800 · Other Income</t>
  </si>
  <si>
    <t>4825 · SREC</t>
  </si>
  <si>
    <t>4802 · Stokes Kitchen Inc</t>
  </si>
  <si>
    <t>4703 · Yu Ying DoD Entitlement</t>
  </si>
  <si>
    <t>4702 · Shining Stars DOD Entitlement</t>
  </si>
  <si>
    <t>4701 · Lamb DOD Entitlement</t>
  </si>
  <si>
    <t>4802 · Stokes Kitchen Inc - Other</t>
  </si>
  <si>
    <t>Total 4802 · Stokes Kitchen Inc</t>
  </si>
  <si>
    <t>4850 · Building Rental</t>
  </si>
  <si>
    <t>4910 · Interest Income</t>
  </si>
  <si>
    <t>4500 · Special Events/Fundraising</t>
  </si>
  <si>
    <t>4800 · Other Income - Other</t>
  </si>
  <si>
    <t>Total 4800 · Other Income</t>
  </si>
  <si>
    <t>4900 · Dividends</t>
  </si>
  <si>
    <t>4920 · Unrealized Gains (Losses)</t>
  </si>
  <si>
    <t>4940 · Breakfast/Lunch Fees</t>
  </si>
  <si>
    <t>4162 · CACFP-Child &amp; Adult Care Food P</t>
  </si>
  <si>
    <t>4161 · Fresh Fruit &amp; Veggies (USDA)</t>
  </si>
  <si>
    <t>4160 · NSL</t>
  </si>
  <si>
    <t>4940 · Breakfast/Lunch Fees - Other</t>
  </si>
  <si>
    <t>Total 4940 · Breakfast/Lunch Fees</t>
  </si>
  <si>
    <t>Total Income</t>
  </si>
  <si>
    <t>Gross Profit</t>
  </si>
  <si>
    <t>Expense</t>
  </si>
  <si>
    <t>5000 · 1-PERSONNEL SALARIES &amp; BENEFITS</t>
  </si>
  <si>
    <t>5003 · Administrative Salaries</t>
  </si>
  <si>
    <t>5004 · Instructional Salaries</t>
  </si>
  <si>
    <t>5009 · Substitute Teachers</t>
  </si>
  <si>
    <t>5004 · Instructional Salaries - Other</t>
  </si>
  <si>
    <t>Total 5004 · Instructional Salaries</t>
  </si>
  <si>
    <t>5011 · Development Salaries</t>
  </si>
  <si>
    <t>5110 · Other Education Professionals</t>
  </si>
  <si>
    <t>5120 · Student Support Salaries</t>
  </si>
  <si>
    <t>5002 · Food Service</t>
  </si>
  <si>
    <t>5007 · Family Support</t>
  </si>
  <si>
    <t>5120 · Student Support Salaries - Other</t>
  </si>
  <si>
    <t>5200 · Employee Benefits</t>
  </si>
  <si>
    <t>5205 · Pension Expense</t>
  </si>
  <si>
    <t>5201 · Life Insurance</t>
  </si>
  <si>
    <t>5202 · Health Insurance</t>
  </si>
  <si>
    <t>5240 · TIAA CREF</t>
  </si>
  <si>
    <t>5100 · Employer Taxes</t>
  </si>
  <si>
    <t>5200 · Employee Benefits - Other</t>
  </si>
  <si>
    <t>Total 5200 · Employee Benefits</t>
  </si>
  <si>
    <t>5300 · Professional Development</t>
  </si>
  <si>
    <t>Total 5000 · 1-PERSONNEL SALARIES &amp; BENEFITS</t>
  </si>
  <si>
    <t>6000 · 2-DIRECT STUDENT COSTS</t>
  </si>
  <si>
    <t>6110 · Saturday Academy Exp.</t>
  </si>
  <si>
    <t>5600 · Student/Instructional Materials</t>
  </si>
  <si>
    <t>5700 · Student/Instructional Supplies</t>
  </si>
  <si>
    <t>6145 · Library &amp; Media Center Material</t>
  </si>
  <si>
    <t>6155 · Student Assessment Materials</t>
  </si>
  <si>
    <t>6103 · School Activities</t>
  </si>
  <si>
    <t>6103.1 · Field trips</t>
  </si>
  <si>
    <t>6103.2 · Study Trips</t>
  </si>
  <si>
    <t>6103 · School Activities - Other</t>
  </si>
  <si>
    <t>Total 6103 · School Activities</t>
  </si>
  <si>
    <t>6165 · Technology</t>
  </si>
  <si>
    <t>5560 · Contracted Professional Svcs</t>
  </si>
  <si>
    <t>5560.7 · Other - Educ Prof Services</t>
  </si>
  <si>
    <t>5560.1 · Direct Occupational Therapy Ser</t>
  </si>
  <si>
    <t>5560.2 · Pschological Services</t>
  </si>
  <si>
    <t>5560.4 · Speech &amp; language Services</t>
  </si>
  <si>
    <t>5560.5 · Translation Services</t>
  </si>
  <si>
    <t>5560 · Contracted Professional Svcs - Other</t>
  </si>
  <si>
    <t>Total 5560 · Contracted Professional Svcs</t>
  </si>
  <si>
    <t>6125 · Miscellaneous Student Expense</t>
  </si>
  <si>
    <t>7003 · Food Services</t>
  </si>
  <si>
    <t>6700 · Food Service</t>
  </si>
  <si>
    <t>7003 · Food Services - Other</t>
  </si>
  <si>
    <t>Total 7003 · Food Services</t>
  </si>
  <si>
    <t>Total 6000 · 2-DIRECT STUDENT COSTS</t>
  </si>
  <si>
    <t>6400 · 3-OCCUPANCY EXPENSES</t>
  </si>
  <si>
    <t>6416 · Loan Fee Expensed</t>
  </si>
  <si>
    <t>6415 · Mortgage Interest Expense</t>
  </si>
  <si>
    <t>6402 · Utilites</t>
  </si>
  <si>
    <t>6402.1 · Electric</t>
  </si>
  <si>
    <t>6402.2 · Gas</t>
  </si>
  <si>
    <t>6402.3 · Water</t>
  </si>
  <si>
    <t>Total 6402 · Utilites</t>
  </si>
  <si>
    <t>6403 · Contracted Building Svcs</t>
  </si>
  <si>
    <t>6413 · Contracted Bldg Svs - Other</t>
  </si>
  <si>
    <t>6602 · Equipment &amp; Furnishings</t>
  </si>
  <si>
    <t>6600 · Equipment Rental</t>
  </si>
  <si>
    <t>6411 · landscaping Services</t>
  </si>
  <si>
    <t>6410 · Pest Control</t>
  </si>
  <si>
    <t>6409 · Equipment Repairs &amp; Maintenance</t>
  </si>
  <si>
    <t>6408 · Security Services</t>
  </si>
  <si>
    <t>6407 · Cleaning/Janitorial Svcs</t>
  </si>
  <si>
    <t>6403 · Contracted Building Svcs - Other</t>
  </si>
  <si>
    <t>Total 6403 · Contracted Building Svcs</t>
  </si>
  <si>
    <t>6404 · Building Repairs &amp; Maintenance</t>
  </si>
  <si>
    <t>6412 · Depreciation Exp. - Building</t>
  </si>
  <si>
    <t>Total 6400 · 3-OCCUPANCY EXPENSES</t>
  </si>
  <si>
    <t>6450 · 4-OFFICE EXPENSES</t>
  </si>
  <si>
    <t>6550 · Capital Lease Interest Expense</t>
  </si>
  <si>
    <t>6200 · Office Supplies</t>
  </si>
  <si>
    <t>5500 · Professional Svc Fees</t>
  </si>
  <si>
    <t>6006 · Professional Svs Fees - Other</t>
  </si>
  <si>
    <t>5290 · Payroll Service Fees</t>
  </si>
  <si>
    <t>6001 · Legal Fees</t>
  </si>
  <si>
    <t>6002 · Accounting &amp; Audit</t>
  </si>
  <si>
    <t>6004 · Computers &amp; network Services</t>
  </si>
  <si>
    <t>5500 · Professional Svc Fees - Other</t>
  </si>
  <si>
    <t>Total 5500 · Professional Svc Fees</t>
  </si>
  <si>
    <t>6201 · Computer &amp; Tech Supplies</t>
  </si>
  <si>
    <t>6301 · Postage and Shipping</t>
  </si>
  <si>
    <t>6302 · Printing &amp; Copying</t>
  </si>
  <si>
    <t>6406 · Communications/Telephone</t>
  </si>
  <si>
    <t>7100 · Depreciation Expense</t>
  </si>
  <si>
    <t>Total 6450 · 4-OFFICE EXPENSES</t>
  </si>
  <si>
    <t>6510 · 5-GENERAL EXPENSES</t>
  </si>
  <si>
    <t>7006 · DCI</t>
  </si>
  <si>
    <t>7005 · Stokes Kitchen Expense</t>
  </si>
  <si>
    <t>6545 · Other General Expense</t>
  </si>
  <si>
    <t>6504 · Other General Expense</t>
  </si>
  <si>
    <t>6525 · Fees, Other</t>
  </si>
  <si>
    <t>6520 · Donations</t>
  </si>
  <si>
    <t>9000 · Miscellaneous</t>
  </si>
  <si>
    <t>7002 · Entertainment/Meals</t>
  </si>
  <si>
    <t>6809 · Penalties &amp; Late Fees</t>
  </si>
  <si>
    <t>6500 · Bank/Credit Card Service Fees</t>
  </si>
  <si>
    <t>6545 · Other General Expense - Other</t>
  </si>
  <si>
    <t>Total 6545 · Other General Expense</t>
  </si>
  <si>
    <t>6102 · Dues &amp; Subscriptions</t>
  </si>
  <si>
    <t>6003 · Insurance</t>
  </si>
  <si>
    <t>6003.1 · Auto</t>
  </si>
  <si>
    <t>6003.2 · General Liability &amp; Property</t>
  </si>
  <si>
    <t>6003.3 · Umbrella policy</t>
  </si>
  <si>
    <t>6003.4 · Workman's Comp.</t>
  </si>
  <si>
    <t>6003 · Insurance - Other</t>
  </si>
  <si>
    <t>Total 6003 · Insurance</t>
  </si>
  <si>
    <t>6800 · Transportation</t>
  </si>
  <si>
    <t>6502 · Auto Exp-Fuel/Maint/Repairs</t>
  </si>
  <si>
    <t>6802 · Travel</t>
  </si>
  <si>
    <t>6803 · Parking/Mileage/Taxis</t>
  </si>
  <si>
    <t>6800 · Transportation - Other</t>
  </si>
  <si>
    <t>Total 6800 · Transportation</t>
  </si>
  <si>
    <t>9003 · DC PCSB Admin Fee</t>
  </si>
  <si>
    <t>7001 · Marketing/Advertising</t>
  </si>
  <si>
    <t>Total 6510 · 5-GENERAL EXPENSES</t>
  </si>
  <si>
    <t>Total Expense</t>
  </si>
  <si>
    <t>Net Income</t>
  </si>
  <si>
    <t>Actual</t>
  </si>
  <si>
    <t>Forecast</t>
  </si>
  <si>
    <t>Difference</t>
  </si>
  <si>
    <t>Brookland</t>
  </si>
  <si>
    <t>Jul '18 - Jun 19</t>
  </si>
  <si>
    <t xml:space="preserve"> PRelimBudget</t>
  </si>
  <si>
    <t>Enrollment</t>
  </si>
  <si>
    <t>sy1918-1817</t>
  </si>
  <si>
    <t>Total Salaries</t>
  </si>
  <si>
    <t>East End</t>
  </si>
  <si>
    <t>Network Salaries</t>
  </si>
  <si>
    <t>Fringe Benefit Rate</t>
  </si>
  <si>
    <t>Rent Expense</t>
  </si>
  <si>
    <t>campuses</t>
  </si>
  <si>
    <t>Stokes Combined</t>
  </si>
  <si>
    <t>Approved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</si>
</sst>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#,##0.00;\-#,##0.00"/>
    <numFmt numFmtId="165" formatCode="#,##0.000;\-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333333"/>
      <name val="Tahoma"/>
      <family val="2"/>
    </font>
    <font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4" fillId="0" borderId="0"/>
    <xf numFmtId="0" fontId="8" fillId="0" borderId="0"/>
    <xf numFmtId="44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49" fontId="2" fillId="0" borderId="0" xfId="0" applyNumberFormat="1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0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5" fillId="0" borderId="0" xfId="1" applyFont="1" applyBorder="1"/>
    <xf numFmtId="0" fontId="5" fillId="0" borderId="0" xfId="1" applyFont="1" applyFill="1" applyBorder="1"/>
    <xf numFmtId="0" fontId="6" fillId="0" borderId="0" xfId="1" applyFont="1" applyBorder="1"/>
    <xf numFmtId="49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5" fontId="3" fillId="0" borderId="0" xfId="0" applyNumberFormat="1" applyFont="1"/>
    <xf numFmtId="9" fontId="3" fillId="0" borderId="0" xfId="4" applyFont="1"/>
    <xf numFmtId="2" fontId="2" fillId="0" borderId="0" xfId="0" applyNumberFormat="1" applyFont="1" applyBorder="1" applyAlignment="1">
      <alignment horizontal="center"/>
    </xf>
    <xf numFmtId="164" fontId="0" fillId="0" borderId="0" xfId="0" applyNumberFormat="1"/>
  </cellXfs>
  <cellStyles count="5">
    <cellStyle name="Currency 2" xfId="3"/>
    <cellStyle name="Normal" xfId="0" builtinId="0"/>
    <cellStyle name="Normal 2" xfId="1"/>
    <cellStyle name="Normal 2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91440</xdr:colOff>
          <xdr:row>3</xdr:row>
          <xdr:rowOff>30480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4</xdr:col>
          <xdr:colOff>91440</xdr:colOff>
          <xdr:row>3</xdr:row>
          <xdr:rowOff>30480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 descr="ExcelTipsV3_nolink_978x500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563880</xdr:colOff>
          <xdr:row>3</xdr:row>
          <xdr:rowOff>30480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5</xdr:col>
          <xdr:colOff>563880</xdr:colOff>
          <xdr:row>3</xdr:row>
          <xdr:rowOff>30480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5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4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K182"/>
  <sheetViews>
    <sheetView zoomScale="130" zoomScaleNormal="130" workbookViewId="0">
      <pane xSplit="6" ySplit="3" topLeftCell="G61" activePane="bottomRight" state="frozenSplit"/>
      <selection pane="topRight" activeCell="G1" sqref="G1"/>
      <selection pane="bottomLeft" activeCell="A2" sqref="A2"/>
      <selection pane="bottomRight" activeCell="G64" sqref="G64"/>
    </sheetView>
  </sheetViews>
  <sheetFormatPr defaultRowHeight="14.4" x14ac:dyDescent="0.3"/>
  <cols>
    <col min="1" max="5" width="3" style="12" customWidth="1"/>
    <col min="6" max="6" width="35.88671875" style="12" customWidth="1"/>
    <col min="7" max="9" width="12.33203125" style="13" bestFit="1" customWidth="1"/>
    <col min="10" max="11" width="12.33203125" style="13" customWidth="1"/>
  </cols>
  <sheetData>
    <row r="1" spans="1:11" ht="15" x14ac:dyDescent="0.25">
      <c r="G1" s="13" t="s">
        <v>182</v>
      </c>
      <c r="H1" s="13" t="s">
        <v>182</v>
      </c>
      <c r="I1" s="13" t="s">
        <v>182</v>
      </c>
      <c r="J1" s="13" t="s">
        <v>182</v>
      </c>
    </row>
    <row r="2" spans="1:11" ht="15" x14ac:dyDescent="0.25">
      <c r="G2" s="13" t="s">
        <v>179</v>
      </c>
      <c r="H2" s="13" t="s">
        <v>179</v>
      </c>
      <c r="I2" s="13" t="s">
        <v>180</v>
      </c>
      <c r="J2" s="13" t="s">
        <v>184</v>
      </c>
      <c r="K2" s="13" t="s">
        <v>181</v>
      </c>
    </row>
    <row r="3" spans="1:11" s="11" customFormat="1" ht="15.75" thickBot="1" x14ac:dyDescent="0.3">
      <c r="A3" s="9"/>
      <c r="B3" s="9"/>
      <c r="C3" s="9"/>
      <c r="D3" s="9"/>
      <c r="E3" s="9"/>
      <c r="F3" s="9"/>
      <c r="G3" s="10" t="s">
        <v>0</v>
      </c>
      <c r="H3" s="10" t="s">
        <v>1</v>
      </c>
      <c r="I3" s="10" t="s">
        <v>2</v>
      </c>
      <c r="J3" s="10" t="s">
        <v>183</v>
      </c>
      <c r="K3" s="10" t="s">
        <v>186</v>
      </c>
    </row>
    <row r="4" spans="1:11" s="11" customFormat="1" ht="15.75" thickTop="1" x14ac:dyDescent="0.25">
      <c r="A4" s="9"/>
      <c r="B4" s="9"/>
      <c r="C4" s="9"/>
      <c r="D4" s="9"/>
      <c r="E4" s="9"/>
      <c r="F4" s="9"/>
      <c r="G4" s="17"/>
      <c r="H4" s="17"/>
      <c r="I4" s="18" t="e">
        <f>#REF!</f>
        <v>#REF!</v>
      </c>
      <c r="J4" s="17"/>
      <c r="K4" s="17"/>
    </row>
    <row r="5" spans="1:11" ht="15" x14ac:dyDescent="0.25">
      <c r="A5" s="1"/>
      <c r="B5" s="1"/>
      <c r="C5" s="1" t="s">
        <v>3</v>
      </c>
      <c r="D5" s="1"/>
      <c r="E5" s="1"/>
      <c r="F5" s="1"/>
      <c r="G5" s="2"/>
      <c r="H5" s="2"/>
      <c r="I5" s="2"/>
      <c r="J5" s="2"/>
      <c r="K5" s="2"/>
    </row>
    <row r="6" spans="1:11" x14ac:dyDescent="0.3">
      <c r="A6" s="1"/>
      <c r="B6" s="1"/>
      <c r="C6" s="1"/>
      <c r="D6" s="1" t="s">
        <v>4</v>
      </c>
      <c r="E6" s="1"/>
      <c r="F6" s="1"/>
      <c r="G6" s="2"/>
      <c r="H6" s="2"/>
      <c r="I6" s="2"/>
      <c r="J6" s="2"/>
      <c r="K6" s="2"/>
    </row>
    <row r="7" spans="1:11" x14ac:dyDescent="0.3">
      <c r="A7" s="1"/>
      <c r="B7" s="1"/>
      <c r="C7" s="1"/>
      <c r="D7" s="1"/>
      <c r="E7" s="1" t="s">
        <v>5</v>
      </c>
      <c r="F7" s="1"/>
      <c r="G7" s="2"/>
      <c r="H7" s="2"/>
      <c r="I7" s="2"/>
      <c r="J7" s="2"/>
      <c r="K7" s="2"/>
    </row>
    <row r="8" spans="1:11" x14ac:dyDescent="0.3">
      <c r="A8" s="1"/>
      <c r="B8" s="1"/>
      <c r="C8" s="1"/>
      <c r="D8" s="1"/>
      <c r="E8" s="1"/>
      <c r="F8" s="1" t="s">
        <v>6</v>
      </c>
      <c r="G8" s="2">
        <v>4430907</v>
      </c>
      <c r="H8" s="2">
        <v>4576741</v>
      </c>
      <c r="I8" s="2" t="e">
        <f>#REF!</f>
        <v>#REF!</v>
      </c>
      <c r="J8" s="2" t="e">
        <f>#REF!</f>
        <v>#REF!</v>
      </c>
      <c r="K8" s="2" t="e">
        <f>J8-I8</f>
        <v>#REF!</v>
      </c>
    </row>
    <row r="9" spans="1:11" x14ac:dyDescent="0.3">
      <c r="A9" s="1"/>
      <c r="B9" s="1"/>
      <c r="C9" s="1"/>
      <c r="D9" s="1"/>
      <c r="E9" s="1"/>
      <c r="F9" s="1" t="s">
        <v>7</v>
      </c>
      <c r="G9" s="2">
        <v>0</v>
      </c>
      <c r="H9" s="2">
        <v>1093400</v>
      </c>
      <c r="I9" s="2" t="e">
        <f>#REF!</f>
        <v>#REF!</v>
      </c>
      <c r="J9" s="2" t="e">
        <f>#REF!</f>
        <v>#REF!</v>
      </c>
      <c r="K9" s="2" t="e">
        <f t="shared" ref="K9:K10" si="0">J9-I9</f>
        <v>#REF!</v>
      </c>
    </row>
    <row r="10" spans="1:11" ht="15" thickBot="1" x14ac:dyDescent="0.35">
      <c r="A10" s="1"/>
      <c r="B10" s="1"/>
      <c r="C10" s="1"/>
      <c r="D10" s="1"/>
      <c r="E10" s="1"/>
      <c r="F10" s="1" t="s">
        <v>8</v>
      </c>
      <c r="G10" s="3">
        <v>1105168</v>
      </c>
      <c r="H10" s="3">
        <v>0</v>
      </c>
      <c r="I10" s="3" t="e">
        <f>#REF!</f>
        <v>#REF!</v>
      </c>
      <c r="J10" s="3">
        <v>0</v>
      </c>
      <c r="K10" s="3" t="e">
        <f t="shared" si="0"/>
        <v>#REF!</v>
      </c>
    </row>
    <row r="11" spans="1:11" x14ac:dyDescent="0.3">
      <c r="A11" s="1"/>
      <c r="B11" s="1"/>
      <c r="C11" s="1"/>
      <c r="D11" s="1"/>
      <c r="E11" s="1" t="s">
        <v>9</v>
      </c>
      <c r="F11" s="1"/>
      <c r="G11" s="2">
        <f>ROUND(SUM(G7:G10),5)</f>
        <v>5536075</v>
      </c>
      <c r="H11" s="2">
        <f>ROUND(SUM(H7:H10),5)</f>
        <v>5670141</v>
      </c>
      <c r="I11" s="2" t="e">
        <f>ROUND(SUM(I7:I10),5)</f>
        <v>#REF!</v>
      </c>
      <c r="J11" s="2" t="e">
        <f t="shared" ref="J11:K11" si="1">ROUND(SUM(J7:J10),5)</f>
        <v>#REF!</v>
      </c>
      <c r="K11" s="2" t="e">
        <f t="shared" si="1"/>
        <v>#REF!</v>
      </c>
    </row>
    <row r="12" spans="1:11" ht="30" customHeight="1" x14ac:dyDescent="0.3">
      <c r="A12" s="1"/>
      <c r="B12" s="1"/>
      <c r="C12" s="1"/>
      <c r="D12" s="1"/>
      <c r="E12" s="1" t="s">
        <v>10</v>
      </c>
      <c r="F12" s="1"/>
      <c r="G12" s="2"/>
      <c r="H12" s="2"/>
      <c r="I12" s="2"/>
      <c r="J12" s="2"/>
      <c r="K12" s="2"/>
    </row>
    <row r="13" spans="1:11" x14ac:dyDescent="0.3">
      <c r="A13" s="1"/>
      <c r="B13" s="1"/>
      <c r="C13" s="1"/>
      <c r="D13" s="1"/>
      <c r="E13" s="1"/>
      <c r="F13" s="1" t="s">
        <v>11</v>
      </c>
      <c r="G13" s="2">
        <v>175626.73</v>
      </c>
      <c r="H13" s="2">
        <v>139373.07999999999</v>
      </c>
      <c r="I13" s="2">
        <v>9190.2800000000007</v>
      </c>
      <c r="J13" s="2">
        <v>0</v>
      </c>
      <c r="K13" s="2">
        <f t="shared" ref="K13:K16" si="2">J13-I13</f>
        <v>-9190.2800000000007</v>
      </c>
    </row>
    <row r="14" spans="1:11" x14ac:dyDescent="0.3">
      <c r="A14" s="1"/>
      <c r="B14" s="1"/>
      <c r="C14" s="1"/>
      <c r="D14" s="1"/>
      <c r="E14" s="1"/>
      <c r="F14" s="1" t="s">
        <v>12</v>
      </c>
      <c r="G14" s="2">
        <v>0</v>
      </c>
      <c r="H14" s="2">
        <v>0</v>
      </c>
      <c r="I14" s="2">
        <v>144005.68</v>
      </c>
      <c r="J14" s="2">
        <v>125000</v>
      </c>
      <c r="K14" s="2">
        <f t="shared" si="2"/>
        <v>-19005.679999999993</v>
      </c>
    </row>
    <row r="15" spans="1:11" x14ac:dyDescent="0.3">
      <c r="A15" s="1"/>
      <c r="B15" s="1"/>
      <c r="C15" s="1"/>
      <c r="D15" s="1"/>
      <c r="E15" s="1"/>
      <c r="F15" s="1" t="s">
        <v>13</v>
      </c>
      <c r="G15" s="2">
        <v>7190.64</v>
      </c>
      <c r="H15" s="2">
        <v>0</v>
      </c>
      <c r="I15" s="2">
        <v>0</v>
      </c>
      <c r="J15" s="2">
        <v>0</v>
      </c>
      <c r="K15" s="2">
        <f t="shared" si="2"/>
        <v>0</v>
      </c>
    </row>
    <row r="16" spans="1:11" ht="15" thickBot="1" x14ac:dyDescent="0.35">
      <c r="A16" s="1"/>
      <c r="B16" s="1"/>
      <c r="C16" s="1"/>
      <c r="D16" s="1"/>
      <c r="E16" s="1"/>
      <c r="F16" s="1" t="s">
        <v>14</v>
      </c>
      <c r="G16" s="4">
        <v>46275.7</v>
      </c>
      <c r="H16" s="4">
        <v>50906.8</v>
      </c>
      <c r="I16" s="4">
        <v>49185.34</v>
      </c>
      <c r="J16" s="4">
        <v>49000</v>
      </c>
      <c r="K16" s="4">
        <f t="shared" si="2"/>
        <v>-185.33999999999651</v>
      </c>
    </row>
    <row r="17" spans="1:11" ht="15" thickBot="1" x14ac:dyDescent="0.35">
      <c r="A17" s="1"/>
      <c r="B17" s="1"/>
      <c r="C17" s="1"/>
      <c r="D17" s="1"/>
      <c r="E17" s="1" t="s">
        <v>15</v>
      </c>
      <c r="F17" s="1"/>
      <c r="G17" s="5">
        <f>ROUND(SUM(G12:G16),5)</f>
        <v>229093.07</v>
      </c>
      <c r="H17" s="5">
        <f>ROUND(SUM(H12:H16),5)</f>
        <v>190279.88</v>
      </c>
      <c r="I17" s="5">
        <f>ROUND(SUM(I12:I16),5)</f>
        <v>202381.3</v>
      </c>
      <c r="J17" s="5">
        <f t="shared" ref="J17:K17" si="3">ROUND(SUM(J12:J16),5)</f>
        <v>174000</v>
      </c>
      <c r="K17" s="5">
        <f t="shared" si="3"/>
        <v>-28381.3</v>
      </c>
    </row>
    <row r="18" spans="1:11" ht="30" customHeight="1" x14ac:dyDescent="0.3">
      <c r="A18" s="1"/>
      <c r="B18" s="1"/>
      <c r="C18" s="1"/>
      <c r="D18" s="1" t="s">
        <v>16</v>
      </c>
      <c r="E18" s="1"/>
      <c r="F18" s="1"/>
      <c r="G18" s="2">
        <f>ROUND(G6+G11+G17,5)</f>
        <v>5765168.0700000003</v>
      </c>
      <c r="H18" s="2">
        <f>ROUND(H6+H11+H17,5)</f>
        <v>5860420.8799999999</v>
      </c>
      <c r="I18" s="2" t="e">
        <f>ROUND(I6+I11+I17,5)</f>
        <v>#REF!</v>
      </c>
      <c r="J18" s="2" t="e">
        <f t="shared" ref="J18" si="4">ROUND(J6+J11+J17,5)</f>
        <v>#REF!</v>
      </c>
      <c r="K18" s="2" t="e">
        <f>J18-I18</f>
        <v>#REF!</v>
      </c>
    </row>
    <row r="19" spans="1:11" ht="30" customHeight="1" x14ac:dyDescent="0.3">
      <c r="A19" s="1"/>
      <c r="B19" s="1"/>
      <c r="C19" s="1"/>
      <c r="D19" s="1" t="s">
        <v>17</v>
      </c>
      <c r="E19" s="1"/>
      <c r="F19" s="1"/>
      <c r="G19" s="2"/>
      <c r="H19" s="2"/>
      <c r="I19" s="2"/>
      <c r="J19" s="2"/>
      <c r="K19" s="2"/>
    </row>
    <row r="20" spans="1:11" x14ac:dyDescent="0.3">
      <c r="A20" s="1"/>
      <c r="B20" s="1"/>
      <c r="C20" s="1"/>
      <c r="D20" s="1"/>
      <c r="E20" s="1" t="s">
        <v>18</v>
      </c>
      <c r="F20" s="1"/>
      <c r="G20" s="2">
        <v>74072.62</v>
      </c>
      <c r="H20" s="2">
        <v>25927.38</v>
      </c>
      <c r="I20" s="2">
        <v>0</v>
      </c>
      <c r="J20" s="2">
        <v>0</v>
      </c>
      <c r="K20" s="2">
        <f t="shared" ref="K20:K28" si="5">J20-I20</f>
        <v>0</v>
      </c>
    </row>
    <row r="21" spans="1:11" x14ac:dyDescent="0.3">
      <c r="A21" s="1"/>
      <c r="B21" s="1"/>
      <c r="C21" s="1"/>
      <c r="D21" s="1"/>
      <c r="E21" s="1" t="s">
        <v>19</v>
      </c>
      <c r="F21" s="1"/>
      <c r="G21" s="2">
        <v>23318.9</v>
      </c>
      <c r="H21" s="2">
        <v>0</v>
      </c>
      <c r="I21" s="2">
        <v>70000</v>
      </c>
      <c r="J21" s="2">
        <v>35044.67</v>
      </c>
      <c r="K21" s="2">
        <f t="shared" si="5"/>
        <v>-34955.33</v>
      </c>
    </row>
    <row r="22" spans="1:11" x14ac:dyDescent="0.3">
      <c r="A22" s="1"/>
      <c r="B22" s="1"/>
      <c r="C22" s="1"/>
      <c r="D22" s="1"/>
      <c r="E22" s="1" t="s">
        <v>20</v>
      </c>
      <c r="F22" s="1"/>
      <c r="G22" s="2">
        <v>34103.81</v>
      </c>
      <c r="H22" s="2">
        <v>16107.32</v>
      </c>
      <c r="I22" s="2">
        <v>78830</v>
      </c>
      <c r="J22" s="2">
        <v>0</v>
      </c>
      <c r="K22" s="2">
        <f t="shared" si="5"/>
        <v>-78830</v>
      </c>
    </row>
    <row r="23" spans="1:11" x14ac:dyDescent="0.3">
      <c r="A23" s="1"/>
      <c r="B23" s="1"/>
      <c r="C23" s="1"/>
      <c r="D23" s="1"/>
      <c r="E23" s="1" t="s">
        <v>21</v>
      </c>
      <c r="F23" s="1"/>
      <c r="G23" s="2">
        <v>73822.84</v>
      </c>
      <c r="H23" s="2">
        <v>1177.1600000000001</v>
      </c>
      <c r="I23" s="2">
        <v>0</v>
      </c>
      <c r="J23" s="2">
        <v>0</v>
      </c>
      <c r="K23" s="2">
        <f t="shared" si="5"/>
        <v>0</v>
      </c>
    </row>
    <row r="24" spans="1:11" x14ac:dyDescent="0.3">
      <c r="A24" s="1"/>
      <c r="B24" s="1"/>
      <c r="C24" s="1"/>
      <c r="D24" s="1"/>
      <c r="E24" s="1" t="s">
        <v>22</v>
      </c>
      <c r="F24" s="1"/>
      <c r="G24" s="2">
        <v>33181.599999999999</v>
      </c>
      <c r="H24" s="2">
        <v>0</v>
      </c>
      <c r="I24" s="2">
        <v>0</v>
      </c>
      <c r="J24" s="2">
        <v>0</v>
      </c>
      <c r="K24" s="2">
        <f t="shared" si="5"/>
        <v>0</v>
      </c>
    </row>
    <row r="25" spans="1:11" x14ac:dyDescent="0.3">
      <c r="A25" s="1"/>
      <c r="B25" s="1"/>
      <c r="C25" s="1"/>
      <c r="D25" s="1"/>
      <c r="E25" s="1" t="s">
        <v>23</v>
      </c>
      <c r="F25" s="1"/>
      <c r="G25" s="2">
        <v>0</v>
      </c>
      <c r="H25" s="2">
        <v>54718.3</v>
      </c>
      <c r="I25" s="2">
        <v>0</v>
      </c>
      <c r="J25" s="2">
        <v>0</v>
      </c>
      <c r="K25" s="2">
        <f t="shared" si="5"/>
        <v>0</v>
      </c>
    </row>
    <row r="26" spans="1:11" x14ac:dyDescent="0.3">
      <c r="A26" s="1"/>
      <c r="B26" s="1"/>
      <c r="C26" s="1"/>
      <c r="D26" s="1"/>
      <c r="E26" s="1" t="s">
        <v>24</v>
      </c>
      <c r="F26" s="1"/>
      <c r="G26" s="2">
        <v>0</v>
      </c>
      <c r="H26" s="2">
        <v>0</v>
      </c>
      <c r="I26" s="2">
        <v>11199.33</v>
      </c>
      <c r="J26" s="2">
        <v>11199.33</v>
      </c>
      <c r="K26" s="2">
        <f t="shared" si="5"/>
        <v>0</v>
      </c>
    </row>
    <row r="27" spans="1:11" x14ac:dyDescent="0.3">
      <c r="A27" s="1"/>
      <c r="B27" s="1"/>
      <c r="C27" s="1"/>
      <c r="D27" s="1"/>
      <c r="E27" s="1" t="s">
        <v>25</v>
      </c>
      <c r="F27" s="1"/>
      <c r="G27" s="2">
        <v>51838.09</v>
      </c>
      <c r="H27" s="2">
        <v>967.74</v>
      </c>
      <c r="I27" s="2">
        <v>36192.47</v>
      </c>
      <c r="J27" s="2">
        <v>36192.47</v>
      </c>
      <c r="K27" s="2">
        <f t="shared" si="5"/>
        <v>0</v>
      </c>
    </row>
    <row r="28" spans="1:11" ht="15" thickBot="1" x14ac:dyDescent="0.35">
      <c r="A28" s="1"/>
      <c r="B28" s="1"/>
      <c r="C28" s="1"/>
      <c r="D28" s="1"/>
      <c r="E28" s="1" t="s">
        <v>26</v>
      </c>
      <c r="F28" s="1"/>
      <c r="G28" s="3">
        <v>7935</v>
      </c>
      <c r="H28" s="3">
        <v>0</v>
      </c>
      <c r="I28" s="3">
        <v>0</v>
      </c>
      <c r="J28" s="3">
        <v>0</v>
      </c>
      <c r="K28" s="3">
        <f t="shared" si="5"/>
        <v>0</v>
      </c>
    </row>
    <row r="29" spans="1:11" x14ac:dyDescent="0.3">
      <c r="A29" s="1"/>
      <c r="B29" s="1"/>
      <c r="C29" s="1"/>
      <c r="D29" s="1" t="s">
        <v>27</v>
      </c>
      <c r="E29" s="1"/>
      <c r="F29" s="1"/>
      <c r="G29" s="2">
        <f>ROUND(SUM(G19:G28),5)</f>
        <v>298272.86</v>
      </c>
      <c r="H29" s="2">
        <f>ROUND(SUM(H19:H28),5)</f>
        <v>98897.9</v>
      </c>
      <c r="I29" s="2">
        <f>ROUND(SUM(I19:I28),5)</f>
        <v>196221.8</v>
      </c>
      <c r="J29" s="2">
        <f t="shared" ref="J29:K29" si="6">ROUND(SUM(J19:J28),5)</f>
        <v>82436.47</v>
      </c>
      <c r="K29" s="2">
        <f t="shared" si="6"/>
        <v>-113785.33</v>
      </c>
    </row>
    <row r="30" spans="1:11" ht="30" customHeight="1" x14ac:dyDescent="0.3">
      <c r="A30" s="1"/>
      <c r="B30" s="1"/>
      <c r="C30" s="1"/>
      <c r="D30" s="1" t="s">
        <v>28</v>
      </c>
      <c r="E30" s="1"/>
      <c r="F30" s="1"/>
      <c r="G30" s="2"/>
      <c r="H30" s="2"/>
      <c r="I30" s="2"/>
      <c r="J30" s="2"/>
      <c r="K30" s="2"/>
    </row>
    <row r="31" spans="1:11" x14ac:dyDescent="0.3">
      <c r="A31" s="1"/>
      <c r="B31" s="1"/>
      <c r="C31" s="1"/>
      <c r="D31" s="1"/>
      <c r="E31" s="1" t="s">
        <v>29</v>
      </c>
      <c r="F31" s="1"/>
      <c r="G31" s="2">
        <v>14270</v>
      </c>
      <c r="H31" s="2">
        <v>11496.53</v>
      </c>
      <c r="I31" s="2">
        <v>2977.75</v>
      </c>
      <c r="J31" s="2">
        <v>3000</v>
      </c>
      <c r="K31" s="2">
        <f t="shared" ref="K31:K33" si="7">J31-I31</f>
        <v>22.25</v>
      </c>
    </row>
    <row r="32" spans="1:11" x14ac:dyDescent="0.3">
      <c r="A32" s="1"/>
      <c r="B32" s="1"/>
      <c r="C32" s="1"/>
      <c r="D32" s="1"/>
      <c r="E32" s="1" t="s">
        <v>30</v>
      </c>
      <c r="F32" s="1"/>
      <c r="G32" s="2">
        <v>32884.01</v>
      </c>
      <c r="H32" s="2">
        <v>37685.769999999997</v>
      </c>
      <c r="I32" s="2">
        <v>27180.720000000001</v>
      </c>
      <c r="J32" s="2">
        <v>5000</v>
      </c>
      <c r="K32" s="2">
        <f t="shared" si="7"/>
        <v>-22180.720000000001</v>
      </c>
    </row>
    <row r="33" spans="1:11" ht="15" thickBot="1" x14ac:dyDescent="0.35">
      <c r="A33" s="1"/>
      <c r="B33" s="1"/>
      <c r="C33" s="1"/>
      <c r="D33" s="1"/>
      <c r="E33" s="1" t="s">
        <v>31</v>
      </c>
      <c r="F33" s="1"/>
      <c r="G33" s="3">
        <v>47625</v>
      </c>
      <c r="H33" s="3">
        <v>249146.5</v>
      </c>
      <c r="I33" s="3">
        <v>237714.5</v>
      </c>
      <c r="J33" s="3">
        <v>25000</v>
      </c>
      <c r="K33" s="3">
        <f t="shared" si="7"/>
        <v>-212714.5</v>
      </c>
    </row>
    <row r="34" spans="1:11" x14ac:dyDescent="0.3">
      <c r="A34" s="1"/>
      <c r="B34" s="1"/>
      <c r="C34" s="1"/>
      <c r="D34" s="1" t="s">
        <v>32</v>
      </c>
      <c r="E34" s="1"/>
      <c r="F34" s="1"/>
      <c r="G34" s="2">
        <f>ROUND(SUM(G30:G33),5)</f>
        <v>94779.01</v>
      </c>
      <c r="H34" s="2">
        <f>ROUND(SUM(H30:H33),5)</f>
        <v>298328.8</v>
      </c>
      <c r="I34" s="2">
        <f>ROUND(SUM(I30:I33),5)</f>
        <v>267872.96999999997</v>
      </c>
      <c r="J34" s="2">
        <f t="shared" ref="J34:K34" si="8">ROUND(SUM(J30:J33),5)</f>
        <v>33000</v>
      </c>
      <c r="K34" s="2">
        <f t="shared" si="8"/>
        <v>-234872.97</v>
      </c>
    </row>
    <row r="35" spans="1:11" ht="30" customHeight="1" x14ac:dyDescent="0.3">
      <c r="A35" s="1"/>
      <c r="B35" s="1"/>
      <c r="C35" s="1"/>
      <c r="D35" s="1" t="s">
        <v>33</v>
      </c>
      <c r="E35" s="1"/>
      <c r="F35" s="1"/>
      <c r="G35" s="2">
        <v>53958</v>
      </c>
      <c r="H35" s="2">
        <v>71623</v>
      </c>
      <c r="I35" s="2">
        <v>67769</v>
      </c>
      <c r="J35" s="2">
        <v>70000</v>
      </c>
      <c r="K35" s="2">
        <f t="shared" ref="K35:K37" si="9">J35-I35</f>
        <v>2231</v>
      </c>
    </row>
    <row r="36" spans="1:11" x14ac:dyDescent="0.3">
      <c r="A36" s="1"/>
      <c r="B36" s="1"/>
      <c r="C36" s="1"/>
      <c r="D36" s="1" t="s">
        <v>34</v>
      </c>
      <c r="E36" s="1"/>
      <c r="F36" s="1"/>
      <c r="G36" s="2">
        <v>63295.66</v>
      </c>
      <c r="H36" s="2">
        <v>43834.5</v>
      </c>
      <c r="I36" s="2">
        <v>44777</v>
      </c>
      <c r="J36" s="2">
        <v>45000</v>
      </c>
      <c r="K36" s="2">
        <f t="shared" si="9"/>
        <v>223</v>
      </c>
    </row>
    <row r="37" spans="1:11" x14ac:dyDescent="0.3">
      <c r="A37" s="1"/>
      <c r="B37" s="1"/>
      <c r="C37" s="1"/>
      <c r="D37" s="1" t="s">
        <v>35</v>
      </c>
      <c r="E37" s="1"/>
      <c r="F37" s="1"/>
      <c r="G37" s="2">
        <v>264233.5</v>
      </c>
      <c r="H37" s="2">
        <v>290786</v>
      </c>
      <c r="I37" s="2">
        <v>285000</v>
      </c>
      <c r="J37" s="2">
        <v>290000</v>
      </c>
      <c r="K37" s="2">
        <f t="shared" si="9"/>
        <v>5000</v>
      </c>
    </row>
    <row r="38" spans="1:11" x14ac:dyDescent="0.3">
      <c r="A38" s="1"/>
      <c r="B38" s="1"/>
      <c r="C38" s="1"/>
      <c r="D38" s="1" t="s">
        <v>36</v>
      </c>
      <c r="E38" s="1"/>
      <c r="F38" s="1"/>
      <c r="G38" s="2"/>
      <c r="H38" s="2"/>
      <c r="I38" s="2"/>
      <c r="J38" s="2"/>
      <c r="K38" s="2"/>
    </row>
    <row r="39" spans="1:11" x14ac:dyDescent="0.3">
      <c r="A39" s="1"/>
      <c r="B39" s="1"/>
      <c r="C39" s="1"/>
      <c r="D39" s="1"/>
      <c r="E39" s="1" t="s">
        <v>37</v>
      </c>
      <c r="F39" s="1"/>
      <c r="G39" s="2">
        <v>0</v>
      </c>
      <c r="H39" s="2">
        <v>0</v>
      </c>
      <c r="I39" s="2">
        <v>20000</v>
      </c>
      <c r="J39" s="2">
        <f>I39*1.1</f>
        <v>22000</v>
      </c>
      <c r="K39" s="2">
        <f>J39-I39</f>
        <v>2000</v>
      </c>
    </row>
    <row r="40" spans="1:11" x14ac:dyDescent="0.3">
      <c r="A40" s="1"/>
      <c r="B40" s="1"/>
      <c r="C40" s="1"/>
      <c r="D40" s="1"/>
      <c r="E40" s="1" t="s">
        <v>38</v>
      </c>
      <c r="F40" s="1"/>
      <c r="G40" s="2"/>
      <c r="H40" s="2"/>
      <c r="I40" s="2"/>
      <c r="J40" s="2"/>
      <c r="K40" s="2"/>
    </row>
    <row r="41" spans="1:11" x14ac:dyDescent="0.3">
      <c r="A41" s="1"/>
      <c r="B41" s="1"/>
      <c r="C41" s="1"/>
      <c r="D41" s="1"/>
      <c r="E41" s="1"/>
      <c r="F41" s="1" t="s">
        <v>39</v>
      </c>
      <c r="G41" s="2">
        <v>-6701.88</v>
      </c>
      <c r="H41" s="2">
        <v>0</v>
      </c>
      <c r="I41" s="2">
        <v>0</v>
      </c>
      <c r="J41" s="2">
        <v>0</v>
      </c>
      <c r="K41" s="2">
        <f t="shared" ref="K41:K44" si="10">J41-I41</f>
        <v>0</v>
      </c>
    </row>
    <row r="42" spans="1:11" x14ac:dyDescent="0.3">
      <c r="A42" s="1"/>
      <c r="B42" s="1"/>
      <c r="C42" s="1"/>
      <c r="D42" s="1"/>
      <c r="E42" s="1"/>
      <c r="F42" s="1" t="s">
        <v>40</v>
      </c>
      <c r="G42" s="2">
        <v>-2829.67</v>
      </c>
      <c r="H42" s="2">
        <v>0</v>
      </c>
      <c r="I42" s="2">
        <v>0</v>
      </c>
      <c r="J42" s="2">
        <v>0</v>
      </c>
      <c r="K42" s="2">
        <f t="shared" si="10"/>
        <v>0</v>
      </c>
    </row>
    <row r="43" spans="1:11" x14ac:dyDescent="0.3">
      <c r="A43" s="1"/>
      <c r="B43" s="1"/>
      <c r="C43" s="1"/>
      <c r="D43" s="1"/>
      <c r="E43" s="1"/>
      <c r="F43" s="1" t="s">
        <v>41</v>
      </c>
      <c r="G43" s="2">
        <v>-5601.67</v>
      </c>
      <c r="H43" s="2">
        <v>0</v>
      </c>
      <c r="I43" s="2">
        <v>0</v>
      </c>
      <c r="J43" s="2">
        <v>0</v>
      </c>
      <c r="K43" s="2">
        <f t="shared" si="10"/>
        <v>0</v>
      </c>
    </row>
    <row r="44" spans="1:11" ht="15" thickBot="1" x14ac:dyDescent="0.35">
      <c r="A44" s="1"/>
      <c r="B44" s="1"/>
      <c r="C44" s="1"/>
      <c r="D44" s="1"/>
      <c r="E44" s="1"/>
      <c r="F44" s="1" t="s">
        <v>42</v>
      </c>
      <c r="G44" s="3">
        <v>531139.91</v>
      </c>
      <c r="H44" s="3">
        <v>346897.65</v>
      </c>
      <c r="I44" s="2">
        <v>425221.29599631263</v>
      </c>
      <c r="J44" s="3">
        <f>I44*1.02</f>
        <v>433725.72191623889</v>
      </c>
      <c r="K44" s="3">
        <f t="shared" si="10"/>
        <v>8504.4259199262597</v>
      </c>
    </row>
    <row r="45" spans="1:11" x14ac:dyDescent="0.3">
      <c r="A45" s="1"/>
      <c r="B45" s="1"/>
      <c r="C45" s="1"/>
      <c r="D45" s="1"/>
      <c r="E45" s="1" t="s">
        <v>43</v>
      </c>
      <c r="F45" s="1"/>
      <c r="G45" s="2">
        <f>ROUND(SUM(G40:G44),5)</f>
        <v>516006.69</v>
      </c>
      <c r="H45" s="2">
        <f>ROUND(SUM(H40:H44),5)</f>
        <v>346897.65</v>
      </c>
      <c r="I45" s="2">
        <f>ROUND(SUM(I40:I44),5)</f>
        <v>425221.29599999997</v>
      </c>
      <c r="J45" s="2">
        <f t="shared" ref="J45:K45" si="11">ROUND(SUM(J40:J44),5)</f>
        <v>433725.72191999998</v>
      </c>
      <c r="K45" s="2">
        <f t="shared" si="11"/>
        <v>8504.4259199999997</v>
      </c>
    </row>
    <row r="46" spans="1:11" ht="30" customHeight="1" x14ac:dyDescent="0.3">
      <c r="A46" s="1"/>
      <c r="B46" s="1"/>
      <c r="C46" s="1"/>
      <c r="D46" s="1"/>
      <c r="E46" s="1" t="s">
        <v>44</v>
      </c>
      <c r="F46" s="1"/>
      <c r="G46" s="2">
        <v>26350</v>
      </c>
      <c r="H46" s="2">
        <v>3800</v>
      </c>
      <c r="I46" s="2">
        <v>2000</v>
      </c>
      <c r="J46" s="2">
        <v>2000</v>
      </c>
      <c r="K46" s="2">
        <f t="shared" ref="K46:K49" si="12">J46-I46</f>
        <v>0</v>
      </c>
    </row>
    <row r="47" spans="1:11" x14ac:dyDescent="0.3">
      <c r="A47" s="1"/>
      <c r="B47" s="1"/>
      <c r="C47" s="1"/>
      <c r="D47" s="1"/>
      <c r="E47" s="1" t="s">
        <v>45</v>
      </c>
      <c r="F47" s="1"/>
      <c r="G47" s="2">
        <v>2876.28</v>
      </c>
      <c r="H47" s="2">
        <v>2958.95</v>
      </c>
      <c r="I47" s="2">
        <v>3141.3313560403112</v>
      </c>
      <c r="J47" s="2">
        <v>3000</v>
      </c>
      <c r="K47" s="2">
        <f t="shared" si="12"/>
        <v>-141.33135604031122</v>
      </c>
    </row>
    <row r="48" spans="1:11" x14ac:dyDescent="0.3">
      <c r="A48" s="1"/>
      <c r="B48" s="1"/>
      <c r="C48" s="1"/>
      <c r="D48" s="1"/>
      <c r="E48" s="1" t="s">
        <v>46</v>
      </c>
      <c r="F48" s="1"/>
      <c r="G48" s="2">
        <v>35862.58</v>
      </c>
      <c r="H48" s="2">
        <v>42481.51</v>
      </c>
      <c r="I48" s="2">
        <v>12000</v>
      </c>
      <c r="J48" s="2">
        <v>50000</v>
      </c>
      <c r="K48" s="2">
        <f t="shared" si="12"/>
        <v>38000</v>
      </c>
    </row>
    <row r="49" spans="1:11" ht="15" thickBot="1" x14ac:dyDescent="0.35">
      <c r="A49" s="1"/>
      <c r="B49" s="1"/>
      <c r="C49" s="1"/>
      <c r="D49" s="1"/>
      <c r="E49" s="1" t="s">
        <v>47</v>
      </c>
      <c r="F49" s="1"/>
      <c r="G49" s="3">
        <v>9494.73</v>
      </c>
      <c r="H49" s="3">
        <v>0</v>
      </c>
      <c r="I49" s="3">
        <v>1423.43</v>
      </c>
      <c r="J49" s="3">
        <v>0</v>
      </c>
      <c r="K49" s="3">
        <f t="shared" si="12"/>
        <v>-1423.43</v>
      </c>
    </row>
    <row r="50" spans="1:11" x14ac:dyDescent="0.3">
      <c r="A50" s="1"/>
      <c r="B50" s="1"/>
      <c r="C50" s="1"/>
      <c r="D50" s="1" t="s">
        <v>48</v>
      </c>
      <c r="E50" s="1"/>
      <c r="F50" s="1"/>
      <c r="G50" s="2">
        <f>ROUND(SUM(G38:G39)+SUM(G45:G49),5)</f>
        <v>590590.28</v>
      </c>
      <c r="H50" s="2">
        <f>ROUND(SUM(H38:H39)+SUM(H45:H49),5)</f>
        <v>396138.11</v>
      </c>
      <c r="I50" s="2">
        <f>ROUND(SUM(I38:I39)+SUM(I45:I49),5)</f>
        <v>463786.05735999998</v>
      </c>
      <c r="J50" s="2">
        <f t="shared" ref="J50:K50" si="13">ROUND(SUM(J38:J39)+SUM(J45:J49),5)</f>
        <v>510725.72191999998</v>
      </c>
      <c r="K50" s="2">
        <f t="shared" si="13"/>
        <v>46939.664559999997</v>
      </c>
    </row>
    <row r="51" spans="1:11" ht="30" customHeight="1" x14ac:dyDescent="0.3">
      <c r="A51" s="1"/>
      <c r="B51" s="1"/>
      <c r="C51" s="1"/>
      <c r="D51" s="1" t="s">
        <v>49</v>
      </c>
      <c r="E51" s="1"/>
      <c r="F51" s="1"/>
      <c r="G51" s="2">
        <v>0</v>
      </c>
      <c r="H51" s="2">
        <v>0</v>
      </c>
      <c r="I51" s="2">
        <v>0</v>
      </c>
      <c r="J51" s="2">
        <v>0</v>
      </c>
      <c r="K51" s="2">
        <f t="shared" ref="K51:K52" si="14">J51-I51</f>
        <v>0</v>
      </c>
    </row>
    <row r="52" spans="1:11" x14ac:dyDescent="0.3">
      <c r="A52" s="1"/>
      <c r="B52" s="1"/>
      <c r="C52" s="1"/>
      <c r="D52" s="1" t="s">
        <v>50</v>
      </c>
      <c r="E52" s="1"/>
      <c r="F52" s="1"/>
      <c r="G52" s="2">
        <v>2966.5</v>
      </c>
      <c r="H52" s="2">
        <v>10279.73</v>
      </c>
      <c r="I52" s="2">
        <v>0</v>
      </c>
      <c r="J52" s="2">
        <v>0</v>
      </c>
      <c r="K52" s="2">
        <f t="shared" si="14"/>
        <v>0</v>
      </c>
    </row>
    <row r="53" spans="1:11" x14ac:dyDescent="0.3">
      <c r="A53" s="1"/>
      <c r="B53" s="1"/>
      <c r="C53" s="1"/>
      <c r="D53" s="1" t="s">
        <v>51</v>
      </c>
      <c r="E53" s="1"/>
      <c r="F53" s="1"/>
      <c r="G53" s="2"/>
      <c r="H53" s="2"/>
      <c r="I53" s="2"/>
      <c r="J53" s="2"/>
      <c r="K53" s="2"/>
    </row>
    <row r="54" spans="1:11" x14ac:dyDescent="0.3">
      <c r="A54" s="1"/>
      <c r="B54" s="1"/>
      <c r="C54" s="1"/>
      <c r="D54" s="1"/>
      <c r="E54" s="1" t="s">
        <v>52</v>
      </c>
      <c r="F54" s="1"/>
      <c r="G54" s="2">
        <v>33338.42</v>
      </c>
      <c r="H54" s="2">
        <v>79384.97</v>
      </c>
      <c r="I54" s="2">
        <v>80000</v>
      </c>
      <c r="J54" s="2">
        <f>I54</f>
        <v>80000</v>
      </c>
      <c r="K54" s="2">
        <f t="shared" ref="K54:K57" si="15">J54-I54</f>
        <v>0</v>
      </c>
    </row>
    <row r="55" spans="1:11" x14ac:dyDescent="0.3">
      <c r="A55" s="1"/>
      <c r="B55" s="1"/>
      <c r="C55" s="1"/>
      <c r="D55" s="1"/>
      <c r="E55" s="1" t="s">
        <v>53</v>
      </c>
      <c r="F55" s="1"/>
      <c r="G55" s="2">
        <v>29463.41</v>
      </c>
      <c r="H55" s="2">
        <v>27737.77</v>
      </c>
      <c r="I55" s="2">
        <v>30000</v>
      </c>
      <c r="J55" s="2">
        <f t="shared" ref="J55:J57" si="16">I55</f>
        <v>30000</v>
      </c>
      <c r="K55" s="2">
        <f t="shared" si="15"/>
        <v>0</v>
      </c>
    </row>
    <row r="56" spans="1:11" x14ac:dyDescent="0.3">
      <c r="A56" s="1"/>
      <c r="B56" s="1"/>
      <c r="C56" s="1"/>
      <c r="D56" s="1"/>
      <c r="E56" s="1" t="s">
        <v>54</v>
      </c>
      <c r="F56" s="1"/>
      <c r="G56" s="2">
        <v>134372.74</v>
      </c>
      <c r="H56" s="2">
        <v>133109.09</v>
      </c>
      <c r="I56" s="2">
        <v>135000</v>
      </c>
      <c r="J56" s="2">
        <f t="shared" si="16"/>
        <v>135000</v>
      </c>
      <c r="K56" s="2">
        <f t="shared" si="15"/>
        <v>0</v>
      </c>
    </row>
    <row r="57" spans="1:11" ht="15" thickBot="1" x14ac:dyDescent="0.35">
      <c r="A57" s="1"/>
      <c r="B57" s="1"/>
      <c r="C57" s="1"/>
      <c r="D57" s="1"/>
      <c r="E57" s="1" t="s">
        <v>55</v>
      </c>
      <c r="F57" s="1"/>
      <c r="G57" s="4">
        <v>53568.36</v>
      </c>
      <c r="H57" s="4">
        <v>53725.41</v>
      </c>
      <c r="I57" s="4">
        <v>64498.121606488712</v>
      </c>
      <c r="J57" s="2">
        <f t="shared" si="16"/>
        <v>64498.121606488712</v>
      </c>
      <c r="K57" s="4">
        <f t="shared" si="15"/>
        <v>0</v>
      </c>
    </row>
    <row r="58" spans="1:11" ht="15" thickBot="1" x14ac:dyDescent="0.35">
      <c r="A58" s="1"/>
      <c r="B58" s="1"/>
      <c r="C58" s="1"/>
      <c r="D58" s="1" t="s">
        <v>56</v>
      </c>
      <c r="E58" s="1"/>
      <c r="F58" s="1"/>
      <c r="G58" s="6">
        <f>ROUND(SUM(G53:G57),5)</f>
        <v>250742.93</v>
      </c>
      <c r="H58" s="6">
        <f>ROUND(SUM(H53:H57),5)</f>
        <v>293957.24</v>
      </c>
      <c r="I58" s="6">
        <f>ROUND(SUM(I53:I57),5)</f>
        <v>309498.12160999997</v>
      </c>
      <c r="J58" s="6">
        <f t="shared" ref="J58:K58" si="17">ROUND(SUM(J53:J57),5)</f>
        <v>309498.12160999997</v>
      </c>
      <c r="K58" s="6">
        <f t="shared" si="17"/>
        <v>0</v>
      </c>
    </row>
    <row r="59" spans="1:11" ht="30" customHeight="1" thickBot="1" x14ac:dyDescent="0.3">
      <c r="A59" s="1"/>
      <c r="B59" s="1"/>
      <c r="C59" s="1" t="s">
        <v>57</v>
      </c>
      <c r="D59" s="1"/>
      <c r="E59" s="1"/>
      <c r="F59" s="1"/>
      <c r="G59" s="5">
        <f>ROUND(G5+G18+G29+SUM(G34:G37)+SUM(G50:G52)+G58,5)</f>
        <v>7384006.8099999996</v>
      </c>
      <c r="H59" s="5">
        <f>ROUND(H5+H18+H29+SUM(H34:H37)+SUM(H50:H52)+H58,5)</f>
        <v>7364266.1600000001</v>
      </c>
      <c r="I59" s="5" t="e">
        <f>ROUND(I5+I18+I29+SUM(I34:I37)+SUM(I50:I52)+I58,5)</f>
        <v>#REF!</v>
      </c>
      <c r="J59" s="5" t="e">
        <f t="shared" ref="J59:K59" si="18">ROUND(J5+J18+J29+SUM(J34:J37)+SUM(J50:J52)+J58,5)</f>
        <v>#REF!</v>
      </c>
      <c r="K59" s="5" t="e">
        <f t="shared" si="18"/>
        <v>#REF!</v>
      </c>
    </row>
    <row r="60" spans="1:11" ht="30" customHeight="1" x14ac:dyDescent="0.25">
      <c r="A60" s="1"/>
      <c r="B60" s="1" t="s">
        <v>58</v>
      </c>
      <c r="C60" s="1"/>
      <c r="D60" s="1"/>
      <c r="E60" s="1"/>
      <c r="F60" s="1"/>
      <c r="G60" s="2">
        <f>G59</f>
        <v>7384006.8099999996</v>
      </c>
      <c r="H60" s="2">
        <f>H59</f>
        <v>7364266.1600000001</v>
      </c>
      <c r="I60" s="2" t="e">
        <f>I59</f>
        <v>#REF!</v>
      </c>
      <c r="J60" s="2" t="e">
        <f t="shared" ref="J60:K60" si="19">J59</f>
        <v>#REF!</v>
      </c>
      <c r="K60" s="2" t="e">
        <f t="shared" si="19"/>
        <v>#REF!</v>
      </c>
    </row>
    <row r="61" spans="1:11" ht="30" customHeight="1" x14ac:dyDescent="0.25">
      <c r="A61" s="1"/>
      <c r="B61" s="1"/>
      <c r="C61" s="1" t="s">
        <v>59</v>
      </c>
      <c r="D61" s="1"/>
      <c r="E61" s="1"/>
      <c r="F61" s="1"/>
      <c r="G61" s="2"/>
      <c r="H61" s="2"/>
      <c r="I61" s="2"/>
      <c r="J61" s="2"/>
      <c r="K61" s="2"/>
    </row>
    <row r="62" spans="1:11" x14ac:dyDescent="0.3">
      <c r="A62" s="1"/>
      <c r="B62" s="1"/>
      <c r="C62" s="1"/>
      <c r="D62" s="1" t="s">
        <v>60</v>
      </c>
      <c r="E62" s="1"/>
      <c r="F62" s="1"/>
      <c r="G62" s="2"/>
      <c r="H62" s="2"/>
      <c r="I62" s="2"/>
      <c r="J62" s="2"/>
      <c r="K62" s="2"/>
    </row>
    <row r="63" spans="1:11" x14ac:dyDescent="0.3">
      <c r="A63" s="1"/>
      <c r="B63" s="1"/>
      <c r="C63" s="1"/>
      <c r="D63" s="1"/>
      <c r="E63" s="1" t="s">
        <v>61</v>
      </c>
      <c r="F63" s="1"/>
      <c r="G63" s="2">
        <v>609432.65</v>
      </c>
      <c r="H63" s="2">
        <v>709413.54</v>
      </c>
      <c r="I63" s="2">
        <v>725345.83560308081</v>
      </c>
      <c r="J63" s="2">
        <v>578197.56999999995</v>
      </c>
      <c r="K63" s="2">
        <f>J63-I63</f>
        <v>-147148.26560308086</v>
      </c>
    </row>
    <row r="64" spans="1:11" x14ac:dyDescent="0.3">
      <c r="A64" s="1"/>
      <c r="B64" s="1"/>
      <c r="C64" s="1"/>
      <c r="D64" s="1"/>
      <c r="E64" s="1" t="s">
        <v>62</v>
      </c>
      <c r="F64" s="1"/>
      <c r="G64" s="2"/>
      <c r="H64" s="2"/>
      <c r="I64" s="2"/>
      <c r="J64" s="2"/>
      <c r="K64" s="2"/>
    </row>
    <row r="65" spans="1:11" x14ac:dyDescent="0.3">
      <c r="A65" s="1"/>
      <c r="B65" s="1"/>
      <c r="C65" s="1"/>
      <c r="D65" s="1"/>
      <c r="E65" s="1"/>
      <c r="F65" s="1" t="s">
        <v>63</v>
      </c>
      <c r="G65" s="2">
        <v>19737</v>
      </c>
      <c r="H65" s="2">
        <v>18448.5</v>
      </c>
      <c r="I65" s="2">
        <v>29538.061252631891</v>
      </c>
      <c r="J65" s="2">
        <v>20489.5</v>
      </c>
      <c r="K65" s="2">
        <f t="shared" ref="K65:K66" si="20">J65-I65</f>
        <v>-9048.561252631891</v>
      </c>
    </row>
    <row r="66" spans="1:11" ht="15" thickBot="1" x14ac:dyDescent="0.35">
      <c r="A66" s="1"/>
      <c r="B66" s="1"/>
      <c r="C66" s="1"/>
      <c r="D66" s="1"/>
      <c r="E66" s="1"/>
      <c r="F66" s="1" t="s">
        <v>64</v>
      </c>
      <c r="G66" s="3">
        <v>2540994.9300000002</v>
      </c>
      <c r="H66" s="3">
        <v>2638684.7200000002</v>
      </c>
      <c r="I66" s="3">
        <v>2813513.9614464375</v>
      </c>
      <c r="J66" s="3">
        <v>1881422.6</v>
      </c>
      <c r="K66" s="3">
        <f t="shared" si="20"/>
        <v>-932091.36144643743</v>
      </c>
    </row>
    <row r="67" spans="1:11" x14ac:dyDescent="0.3">
      <c r="A67" s="1"/>
      <c r="B67" s="1"/>
      <c r="C67" s="1"/>
      <c r="D67" s="1"/>
      <c r="E67" s="1" t="s">
        <v>65</v>
      </c>
      <c r="F67" s="1"/>
      <c r="G67" s="2">
        <f>ROUND(SUM(G64:G66),5)</f>
        <v>2560731.9300000002</v>
      </c>
      <c r="H67" s="2">
        <f>ROUND(SUM(H64:H66),5)</f>
        <v>2657133.2200000002</v>
      </c>
      <c r="I67" s="2">
        <f>ROUND(SUM(I64:I66),5)</f>
        <v>2843052.0227000001</v>
      </c>
      <c r="J67" s="2">
        <f t="shared" ref="J67:K67" si="21">ROUND(SUM(J64:J66),5)</f>
        <v>1901912.1</v>
      </c>
      <c r="K67" s="2">
        <f t="shared" si="21"/>
        <v>-941139.9227</v>
      </c>
    </row>
    <row r="68" spans="1:11" ht="30" customHeight="1" x14ac:dyDescent="0.3">
      <c r="A68" s="1"/>
      <c r="B68" s="1"/>
      <c r="C68" s="1"/>
      <c r="D68" s="1"/>
      <c r="E68" s="1" t="s">
        <v>66</v>
      </c>
      <c r="F68" s="1"/>
      <c r="G68" s="2">
        <v>0</v>
      </c>
      <c r="H68" s="2">
        <v>0</v>
      </c>
      <c r="I68" s="2">
        <v>0</v>
      </c>
      <c r="J68" s="2">
        <v>0</v>
      </c>
      <c r="K68" s="2">
        <f>J68-I68</f>
        <v>0</v>
      </c>
    </row>
    <row r="69" spans="1:11" x14ac:dyDescent="0.3">
      <c r="A69" s="1"/>
      <c r="B69" s="1"/>
      <c r="C69" s="1"/>
      <c r="D69" s="1"/>
      <c r="E69" s="1" t="s">
        <v>67</v>
      </c>
      <c r="F69" s="1"/>
      <c r="G69" s="2">
        <v>353203.55</v>
      </c>
      <c r="H69" s="2">
        <v>458264.1</v>
      </c>
      <c r="I69" s="2">
        <v>496343.75136747357</v>
      </c>
      <c r="J69" s="2">
        <v>337914.88</v>
      </c>
      <c r="K69" s="2">
        <f>J69-I69</f>
        <v>-158428.87136747356</v>
      </c>
    </row>
    <row r="70" spans="1:11" x14ac:dyDescent="0.3">
      <c r="A70" s="1"/>
      <c r="B70" s="1"/>
      <c r="C70" s="1"/>
      <c r="D70" s="1"/>
      <c r="E70" s="1" t="s">
        <v>68</v>
      </c>
      <c r="F70" s="1"/>
      <c r="G70" s="2"/>
      <c r="H70" s="2"/>
      <c r="I70" s="2"/>
      <c r="J70" s="2"/>
      <c r="K70" s="2"/>
    </row>
    <row r="71" spans="1:11" x14ac:dyDescent="0.3">
      <c r="A71" s="1"/>
      <c r="B71" s="1"/>
      <c r="C71" s="1"/>
      <c r="D71" s="1"/>
      <c r="E71" s="1"/>
      <c r="F71" s="1" t="s">
        <v>69</v>
      </c>
      <c r="G71" s="2">
        <v>292714.59000000003</v>
      </c>
      <c r="H71" s="2">
        <v>260118.64</v>
      </c>
      <c r="I71" s="2">
        <v>295649.90246355603</v>
      </c>
      <c r="J71" s="2">
        <v>232541.92</v>
      </c>
      <c r="K71" s="2">
        <f>J71-I71</f>
        <v>-63107.982463556022</v>
      </c>
    </row>
    <row r="72" spans="1:11" ht="15" thickBot="1" x14ac:dyDescent="0.35">
      <c r="A72" s="1"/>
      <c r="B72" s="1"/>
      <c r="C72" s="1"/>
      <c r="D72" s="1"/>
      <c r="E72" s="1"/>
      <c r="F72" s="1" t="s">
        <v>70</v>
      </c>
      <c r="G72" s="2">
        <v>7066.25</v>
      </c>
      <c r="H72" s="2">
        <v>0</v>
      </c>
      <c r="I72" s="3"/>
      <c r="J72" s="2">
        <v>0</v>
      </c>
      <c r="K72" s="2">
        <f>J72-I72</f>
        <v>0</v>
      </c>
    </row>
    <row r="73" spans="1:11" ht="15" thickBot="1" x14ac:dyDescent="0.35">
      <c r="A73" s="1"/>
      <c r="B73" s="1"/>
      <c r="C73" s="1"/>
      <c r="D73" s="1"/>
      <c r="E73" s="1"/>
      <c r="F73" s="1" t="s">
        <v>71</v>
      </c>
      <c r="G73" s="3">
        <v>86581.56</v>
      </c>
      <c r="H73" s="3">
        <v>90189.16</v>
      </c>
      <c r="I73" s="3">
        <v>93392.470516292306</v>
      </c>
      <c r="J73" s="3">
        <v>70523.97</v>
      </c>
      <c r="K73" s="3">
        <f>J73-I73</f>
        <v>-22868.500516292304</v>
      </c>
    </row>
    <row r="74" spans="1:11" x14ac:dyDescent="0.3">
      <c r="A74" s="1"/>
      <c r="B74" s="1"/>
      <c r="C74" s="1"/>
      <c r="D74" s="1"/>
      <c r="E74" s="1" t="s">
        <v>187</v>
      </c>
      <c r="F74" s="1"/>
      <c r="G74" s="2">
        <v>3909730.53</v>
      </c>
      <c r="H74" s="2">
        <f>H63+H65+H66+H69+H71+H73</f>
        <v>4175118.6600000006</v>
      </c>
      <c r="I74" s="2">
        <f>I63+I65+I66+I69+I71+I73</f>
        <v>4453783.9826494725</v>
      </c>
      <c r="J74" s="2">
        <f t="shared" ref="J74:K74" si="22">ROUND(SUM(J70:J73),5)</f>
        <v>303065.89</v>
      </c>
      <c r="K74" s="2">
        <f t="shared" si="22"/>
        <v>-85976.482980000001</v>
      </c>
    </row>
    <row r="75" spans="1:11" ht="30" customHeight="1" x14ac:dyDescent="0.3">
      <c r="A75" s="1"/>
      <c r="B75" s="1"/>
      <c r="C75" s="1"/>
      <c r="D75" s="1"/>
      <c r="E75" s="1" t="s">
        <v>72</v>
      </c>
      <c r="F75" s="1"/>
      <c r="G75" s="2"/>
      <c r="H75" s="2"/>
      <c r="I75" s="2"/>
      <c r="J75" s="2"/>
      <c r="K75" s="2"/>
    </row>
    <row r="76" spans="1:11" x14ac:dyDescent="0.3">
      <c r="A76" s="1"/>
      <c r="B76" s="1"/>
      <c r="C76" s="1"/>
      <c r="D76" s="1"/>
      <c r="E76" s="1"/>
      <c r="F76" s="1" t="s">
        <v>73</v>
      </c>
      <c r="G76" s="2">
        <v>51360</v>
      </c>
      <c r="H76" s="2">
        <v>51360</v>
      </c>
      <c r="I76" s="2">
        <v>51360</v>
      </c>
      <c r="J76" s="2">
        <v>51360</v>
      </c>
      <c r="K76" s="2">
        <f t="shared" ref="K76:K81" si="23">J76-I76</f>
        <v>0</v>
      </c>
    </row>
    <row r="77" spans="1:11" x14ac:dyDescent="0.3">
      <c r="A77" s="1"/>
      <c r="B77" s="1"/>
      <c r="C77" s="1"/>
      <c r="D77" s="1"/>
      <c r="E77" s="1"/>
      <c r="F77" s="1" t="s">
        <v>74</v>
      </c>
      <c r="G77" s="2">
        <v>6.34</v>
      </c>
      <c r="H77" s="2">
        <v>0</v>
      </c>
      <c r="I77" s="2">
        <v>0</v>
      </c>
      <c r="J77" s="2">
        <v>0</v>
      </c>
      <c r="K77" s="2">
        <f t="shared" si="23"/>
        <v>0</v>
      </c>
    </row>
    <row r="78" spans="1:11" x14ac:dyDescent="0.3">
      <c r="A78" s="1"/>
      <c r="B78" s="1"/>
      <c r="C78" s="1"/>
      <c r="D78" s="1"/>
      <c r="E78" s="1"/>
      <c r="F78" s="1" t="s">
        <v>75</v>
      </c>
      <c r="G78" s="2">
        <v>312280.90999999997</v>
      </c>
      <c r="H78" s="2">
        <v>283587.46000000002</v>
      </c>
      <c r="I78" s="2">
        <v>351261.31663323264</v>
      </c>
      <c r="J78" s="2">
        <v>311654.46000000002</v>
      </c>
      <c r="K78" s="2">
        <f t="shared" si="23"/>
        <v>-39606.856633232615</v>
      </c>
    </row>
    <row r="79" spans="1:11" x14ac:dyDescent="0.3">
      <c r="A79" s="1"/>
      <c r="B79" s="1"/>
      <c r="C79" s="1"/>
      <c r="D79" s="1"/>
      <c r="E79" s="1"/>
      <c r="F79" s="1" t="s">
        <v>76</v>
      </c>
      <c r="G79" s="2">
        <v>139754.73000000001</v>
      </c>
      <c r="H79" s="2">
        <v>134340.57999999999</v>
      </c>
      <c r="I79" s="2">
        <v>165312.31444824918</v>
      </c>
      <c r="J79" s="2">
        <f>I79*1.1</f>
        <v>181843.5458930741</v>
      </c>
      <c r="K79" s="2">
        <f t="shared" si="23"/>
        <v>16531.231444824924</v>
      </c>
    </row>
    <row r="80" spans="1:11" x14ac:dyDescent="0.3">
      <c r="A80" s="1"/>
      <c r="B80" s="1"/>
      <c r="C80" s="1"/>
      <c r="D80" s="1"/>
      <c r="E80" s="1"/>
      <c r="F80" s="1" t="s">
        <v>77</v>
      </c>
      <c r="G80" s="2">
        <v>307320.82</v>
      </c>
      <c r="H80" s="2">
        <v>323237.36</v>
      </c>
      <c r="I80" s="2">
        <v>343957.30223403731</v>
      </c>
      <c r="J80" s="2">
        <v>243936.36</v>
      </c>
      <c r="K80" s="2">
        <f t="shared" si="23"/>
        <v>-100020.94223403733</v>
      </c>
    </row>
    <row r="81" spans="1:11" ht="15" thickBot="1" x14ac:dyDescent="0.35">
      <c r="A81" s="1"/>
      <c r="B81" s="1"/>
      <c r="C81" s="1"/>
      <c r="D81" s="1"/>
      <c r="E81" s="1"/>
      <c r="F81" s="1" t="s">
        <v>78</v>
      </c>
      <c r="G81" s="3">
        <v>2300.69</v>
      </c>
      <c r="H81" s="3">
        <v>2368.44</v>
      </c>
      <c r="I81" s="3">
        <v>0</v>
      </c>
      <c r="J81" s="3">
        <v>0</v>
      </c>
      <c r="K81" s="3">
        <f t="shared" si="23"/>
        <v>0</v>
      </c>
    </row>
    <row r="82" spans="1:11" x14ac:dyDescent="0.3">
      <c r="A82" s="1"/>
      <c r="B82" s="1"/>
      <c r="C82" s="1"/>
      <c r="D82" s="1"/>
      <c r="E82" s="1" t="s">
        <v>79</v>
      </c>
      <c r="F82" s="1"/>
      <c r="G82" s="2">
        <v>813023.49</v>
      </c>
      <c r="H82" s="2">
        <f>ROUND(SUM(H75:H81),5)</f>
        <v>794893.84</v>
      </c>
      <c r="I82" s="2">
        <f>ROUND(SUM(I75:I81),5)</f>
        <v>911890.93331999995</v>
      </c>
      <c r="J82" s="2">
        <f t="shared" ref="J82:K82" si="24">ROUND(SUM(J75:J81),5)</f>
        <v>788794.36589000002</v>
      </c>
      <c r="K82" s="2">
        <f t="shared" si="24"/>
        <v>-123096.56742000001</v>
      </c>
    </row>
    <row r="83" spans="1:11" ht="30" customHeight="1" thickBot="1" x14ac:dyDescent="0.35">
      <c r="A83" s="1"/>
      <c r="B83" s="1"/>
      <c r="C83" s="1"/>
      <c r="D83" s="1"/>
      <c r="E83" s="1" t="s">
        <v>80</v>
      </c>
      <c r="F83" s="1"/>
      <c r="G83" s="3">
        <v>90133.43</v>
      </c>
      <c r="H83" s="3">
        <v>47152.66</v>
      </c>
      <c r="I83" s="3">
        <v>59795.141005913138</v>
      </c>
      <c r="J83" s="3">
        <v>65777.39</v>
      </c>
      <c r="K83" s="3">
        <f>J83-I83</f>
        <v>5982.2489940868618</v>
      </c>
    </row>
    <row r="84" spans="1:11" x14ac:dyDescent="0.3">
      <c r="A84" s="1"/>
      <c r="B84" s="1"/>
      <c r="C84" s="1"/>
      <c r="D84" s="1" t="s">
        <v>81</v>
      </c>
      <c r="E84" s="1"/>
      <c r="F84" s="1"/>
      <c r="G84" s="2">
        <f>ROUND(SUM(G62:G63)+SUM(G67:G69)+G74+SUM(G82:G83),5)</f>
        <v>8336255.5800000001</v>
      </c>
      <c r="H84" s="2">
        <f>ROUND(SUM(H62:H63)+SUM(H67:H69)+H74+SUM(H82:H83),5)</f>
        <v>8841976.0199999996</v>
      </c>
      <c r="I84" s="2">
        <f>ROUND(SUM(I62:I63)+SUM(I67:I69)+I74+SUM(I82:I83),5)</f>
        <v>9490211.6666499991</v>
      </c>
      <c r="J84" s="2">
        <f>ROUND(SUM(J62:J63)+SUM(J67:J69)+J74+SUM(J82:J83),5)</f>
        <v>3975662.1958900001</v>
      </c>
      <c r="K84" s="2">
        <f>ROUND(SUM(K62:K63)+SUM(K67:K69)+K74+SUM(K82:K83),5)</f>
        <v>-1449807.8610799999</v>
      </c>
    </row>
    <row r="85" spans="1:11" ht="30" customHeight="1" x14ac:dyDescent="0.3">
      <c r="A85" s="1"/>
      <c r="B85" s="1"/>
      <c r="C85" s="1"/>
      <c r="D85" s="1" t="s">
        <v>82</v>
      </c>
      <c r="E85" s="1"/>
      <c r="F85" s="1"/>
      <c r="G85" s="19">
        <f>G82/G74</f>
        <v>0.20794872786283816</v>
      </c>
      <c r="H85" s="2"/>
      <c r="I85" s="2"/>
      <c r="J85" s="2"/>
      <c r="K85" s="2"/>
    </row>
    <row r="86" spans="1:11" x14ac:dyDescent="0.3">
      <c r="A86" s="1"/>
      <c r="B86" s="1"/>
      <c r="C86" s="1"/>
      <c r="D86" s="1"/>
      <c r="E86" s="1" t="s">
        <v>83</v>
      </c>
      <c r="F86" s="1"/>
      <c r="G86" s="2">
        <v>0</v>
      </c>
      <c r="H86" s="2">
        <v>1910</v>
      </c>
      <c r="I86" s="2">
        <v>4000</v>
      </c>
      <c r="J86" s="2">
        <v>3635</v>
      </c>
      <c r="K86" s="2">
        <f>J86-I86</f>
        <v>-365</v>
      </c>
    </row>
    <row r="87" spans="1:11" x14ac:dyDescent="0.3">
      <c r="A87" s="1"/>
      <c r="B87" s="1"/>
      <c r="C87" s="1"/>
      <c r="D87" s="1"/>
      <c r="E87" s="1" t="s">
        <v>84</v>
      </c>
      <c r="F87" s="1"/>
      <c r="G87" s="2">
        <v>20594.61</v>
      </c>
      <c r="H87" s="2">
        <v>29215.69</v>
      </c>
      <c r="I87" s="2">
        <v>16178.651550255645</v>
      </c>
      <c r="J87" s="2">
        <v>15749.04</v>
      </c>
      <c r="K87" s="2">
        <f>J87-I87</f>
        <v>-429.61155025564403</v>
      </c>
    </row>
    <row r="88" spans="1:11" x14ac:dyDescent="0.3">
      <c r="A88" s="1"/>
      <c r="B88" s="1"/>
      <c r="C88" s="1"/>
      <c r="D88" s="1"/>
      <c r="E88" s="1" t="s">
        <v>85</v>
      </c>
      <c r="F88" s="1"/>
      <c r="G88" s="2">
        <v>52437.15</v>
      </c>
      <c r="H88" s="2">
        <v>68501.84</v>
      </c>
      <c r="I88" s="2">
        <v>86088.498108508385</v>
      </c>
      <c r="J88" s="2">
        <v>72676.399999999994</v>
      </c>
      <c r="K88" s="2">
        <f>J88-I88</f>
        <v>-13412.098108508391</v>
      </c>
    </row>
    <row r="89" spans="1:11" x14ac:dyDescent="0.3">
      <c r="A89" s="1"/>
      <c r="B89" s="1"/>
      <c r="C89" s="1"/>
      <c r="D89" s="1"/>
      <c r="E89" s="1" t="s">
        <v>86</v>
      </c>
      <c r="F89" s="1"/>
      <c r="G89" s="2">
        <v>2840</v>
      </c>
      <c r="H89" s="2">
        <v>3090</v>
      </c>
      <c r="I89" s="2">
        <v>6180</v>
      </c>
      <c r="J89" s="2">
        <v>6180</v>
      </c>
      <c r="K89" s="2">
        <f>J89-I89</f>
        <v>0</v>
      </c>
    </row>
    <row r="90" spans="1:11" x14ac:dyDescent="0.3">
      <c r="A90" s="1"/>
      <c r="B90" s="1"/>
      <c r="C90" s="1"/>
      <c r="D90" s="1"/>
      <c r="E90" s="1" t="s">
        <v>87</v>
      </c>
      <c r="F90" s="1"/>
      <c r="G90" s="2">
        <v>5559.5</v>
      </c>
      <c r="H90" s="2">
        <v>7482.49</v>
      </c>
      <c r="I90" s="2">
        <v>13018.735651801924</v>
      </c>
      <c r="J90" s="2">
        <v>11707.96</v>
      </c>
      <c r="K90" s="2">
        <f>J90-I90</f>
        <v>-1310.7756518019251</v>
      </c>
    </row>
    <row r="91" spans="1:11" x14ac:dyDescent="0.3">
      <c r="A91" s="1"/>
      <c r="B91" s="1"/>
      <c r="C91" s="1"/>
      <c r="D91" s="1"/>
      <c r="E91" s="1" t="s">
        <v>88</v>
      </c>
      <c r="F91" s="1"/>
      <c r="G91" s="2"/>
      <c r="H91" s="2"/>
      <c r="I91" s="2"/>
      <c r="J91" s="2"/>
      <c r="K91" s="2"/>
    </row>
    <row r="92" spans="1:11" x14ac:dyDescent="0.3">
      <c r="A92" s="1"/>
      <c r="B92" s="1"/>
      <c r="C92" s="1"/>
      <c r="D92" s="1"/>
      <c r="E92" s="1"/>
      <c r="F92" s="1" t="s">
        <v>89</v>
      </c>
      <c r="G92" s="2">
        <v>8917.69</v>
      </c>
      <c r="H92" s="2">
        <v>24301.24</v>
      </c>
      <c r="I92" s="2">
        <v>31473.327715082571</v>
      </c>
      <c r="J92" s="2">
        <v>18213</v>
      </c>
      <c r="K92" s="2">
        <f>J92-I92</f>
        <v>-13260.327715082571</v>
      </c>
    </row>
    <row r="93" spans="1:11" x14ac:dyDescent="0.3">
      <c r="A93" s="1"/>
      <c r="B93" s="1"/>
      <c r="C93" s="1"/>
      <c r="D93" s="1"/>
      <c r="E93" s="1"/>
      <c r="F93" s="1" t="s">
        <v>90</v>
      </c>
      <c r="G93" s="2">
        <v>83029.429999999993</v>
      </c>
      <c r="H93" s="2">
        <v>57584.05</v>
      </c>
      <c r="I93" s="2">
        <v>60000</v>
      </c>
      <c r="J93" s="2">
        <v>72129.210000000006</v>
      </c>
      <c r="K93" s="2">
        <f>J93-I93</f>
        <v>12129.210000000006</v>
      </c>
    </row>
    <row r="94" spans="1:11" ht="15" thickBot="1" x14ac:dyDescent="0.35">
      <c r="A94" s="1"/>
      <c r="B94" s="1"/>
      <c r="C94" s="1"/>
      <c r="D94" s="1"/>
      <c r="E94" s="1"/>
      <c r="F94" s="1" t="s">
        <v>91</v>
      </c>
      <c r="G94" s="3">
        <v>1190</v>
      </c>
      <c r="H94" s="3">
        <v>352.35</v>
      </c>
      <c r="I94" s="3">
        <v>0</v>
      </c>
      <c r="J94" s="3">
        <v>0</v>
      </c>
      <c r="K94" s="3">
        <f>J94-I94</f>
        <v>0</v>
      </c>
    </row>
    <row r="95" spans="1:11" x14ac:dyDescent="0.3">
      <c r="A95" s="1"/>
      <c r="B95" s="1"/>
      <c r="C95" s="1"/>
      <c r="D95" s="1"/>
      <c r="E95" s="1" t="s">
        <v>92</v>
      </c>
      <c r="F95" s="1"/>
      <c r="G95" s="2">
        <f>ROUND(SUM(G91:G94),5)</f>
        <v>93137.12</v>
      </c>
      <c r="H95" s="2">
        <f>ROUND(SUM(H91:H94),5)</f>
        <v>82237.64</v>
      </c>
      <c r="I95" s="2">
        <f>ROUND(SUM(I91:I94),5)</f>
        <v>91473.327720000001</v>
      </c>
      <c r="J95" s="2">
        <f t="shared" ref="J95:K95" si="25">ROUND(SUM(J91:J94),5)</f>
        <v>90342.21</v>
      </c>
      <c r="K95" s="2">
        <f t="shared" si="25"/>
        <v>-1131.11772</v>
      </c>
    </row>
    <row r="96" spans="1:11" ht="30" customHeight="1" x14ac:dyDescent="0.3">
      <c r="A96" s="1"/>
      <c r="B96" s="1"/>
      <c r="C96" s="1"/>
      <c r="D96" s="1"/>
      <c r="E96" s="1" t="s">
        <v>93</v>
      </c>
      <c r="F96" s="1"/>
      <c r="G96" s="2">
        <v>28008</v>
      </c>
      <c r="H96" s="2">
        <v>0</v>
      </c>
      <c r="I96" s="2">
        <v>25000</v>
      </c>
      <c r="J96" s="2">
        <v>3575</v>
      </c>
      <c r="K96" s="2">
        <f>J96-I96</f>
        <v>-21425</v>
      </c>
    </row>
    <row r="97" spans="1:11" x14ac:dyDescent="0.3">
      <c r="A97" s="1"/>
      <c r="B97" s="1"/>
      <c r="C97" s="1"/>
      <c r="D97" s="1"/>
      <c r="E97" s="1" t="s">
        <v>94</v>
      </c>
      <c r="F97" s="1"/>
      <c r="G97" s="2"/>
      <c r="H97" s="2"/>
      <c r="I97" s="2"/>
      <c r="J97" s="2"/>
      <c r="K97" s="2"/>
    </row>
    <row r="98" spans="1:11" x14ac:dyDescent="0.3">
      <c r="A98" s="1"/>
      <c r="B98" s="1"/>
      <c r="C98" s="1"/>
      <c r="D98" s="1"/>
      <c r="E98" s="1"/>
      <c r="F98" s="1" t="s">
        <v>95</v>
      </c>
      <c r="G98" s="2">
        <v>135170</v>
      </c>
      <c r="H98" s="2">
        <v>94772.25</v>
      </c>
      <c r="I98" s="2">
        <v>27608.054581203301</v>
      </c>
      <c r="J98" s="2">
        <v>18520</v>
      </c>
      <c r="K98" s="2">
        <f t="shared" ref="K98:K103" si="26">J98-I98</f>
        <v>-9088.0545812033015</v>
      </c>
    </row>
    <row r="99" spans="1:11" x14ac:dyDescent="0.3">
      <c r="A99" s="1"/>
      <c r="B99" s="1"/>
      <c r="C99" s="1"/>
      <c r="D99" s="1"/>
      <c r="E99" s="1"/>
      <c r="F99" s="1" t="s">
        <v>96</v>
      </c>
      <c r="G99" s="2">
        <v>26635</v>
      </c>
      <c r="H99" s="2">
        <v>39172.5</v>
      </c>
      <c r="I99" s="2">
        <v>60202.275318133616</v>
      </c>
      <c r="J99" s="2">
        <v>42072.5</v>
      </c>
      <c r="K99" s="2">
        <f t="shared" si="26"/>
        <v>-18129.775318133616</v>
      </c>
    </row>
    <row r="100" spans="1:11" x14ac:dyDescent="0.3">
      <c r="A100" s="1"/>
      <c r="B100" s="1"/>
      <c r="C100" s="1"/>
      <c r="D100" s="1"/>
      <c r="E100" s="1"/>
      <c r="F100" s="1" t="s">
        <v>97</v>
      </c>
      <c r="G100" s="2">
        <v>28041.07</v>
      </c>
      <c r="H100" s="2">
        <v>50292.5</v>
      </c>
      <c r="I100" s="2">
        <v>60221.336834566726</v>
      </c>
      <c r="J100" s="2">
        <v>47580</v>
      </c>
      <c r="K100" s="2">
        <f t="shared" si="26"/>
        <v>-12641.336834566726</v>
      </c>
    </row>
    <row r="101" spans="1:11" x14ac:dyDescent="0.3">
      <c r="A101" s="1"/>
      <c r="B101" s="1"/>
      <c r="C101" s="1"/>
      <c r="D101" s="1"/>
      <c r="E101" s="1"/>
      <c r="F101" s="1" t="s">
        <v>98</v>
      </c>
      <c r="G101" s="2">
        <v>56094.18</v>
      </c>
      <c r="H101" s="2">
        <v>37633.769999999997</v>
      </c>
      <c r="I101" s="2">
        <v>53144.158654864288</v>
      </c>
      <c r="J101" s="2">
        <v>49297.29</v>
      </c>
      <c r="K101" s="2">
        <f t="shared" si="26"/>
        <v>-3846.8686548642872</v>
      </c>
    </row>
    <row r="102" spans="1:11" x14ac:dyDescent="0.3">
      <c r="A102" s="1"/>
      <c r="B102" s="1"/>
      <c r="C102" s="1"/>
      <c r="D102" s="1"/>
      <c r="E102" s="1"/>
      <c r="F102" s="1" t="s">
        <v>99</v>
      </c>
      <c r="G102" s="2">
        <v>0</v>
      </c>
      <c r="H102" s="2">
        <v>0</v>
      </c>
      <c r="I102" s="2">
        <v>1000</v>
      </c>
      <c r="J102" s="2">
        <v>817.26</v>
      </c>
      <c r="K102" s="2">
        <f t="shared" si="26"/>
        <v>-182.74</v>
      </c>
    </row>
    <row r="103" spans="1:11" ht="15" thickBot="1" x14ac:dyDescent="0.35">
      <c r="A103" s="1"/>
      <c r="B103" s="1"/>
      <c r="C103" s="1"/>
      <c r="D103" s="1"/>
      <c r="E103" s="1"/>
      <c r="F103" s="1" t="s">
        <v>100</v>
      </c>
      <c r="G103" s="3">
        <v>58717.34</v>
      </c>
      <c r="H103" s="3">
        <v>48675.33</v>
      </c>
      <c r="I103" s="3">
        <v>58617.730628298261</v>
      </c>
      <c r="J103" s="3">
        <v>41142.92</v>
      </c>
      <c r="K103" s="3">
        <f t="shared" si="26"/>
        <v>-17474.810628298263</v>
      </c>
    </row>
    <row r="104" spans="1:11" x14ac:dyDescent="0.3">
      <c r="A104" s="1"/>
      <c r="B104" s="1"/>
      <c r="C104" s="1"/>
      <c r="D104" s="1"/>
      <c r="E104" s="1" t="s">
        <v>101</v>
      </c>
      <c r="F104" s="1"/>
      <c r="G104" s="2">
        <f>ROUND(SUM(G97:G103),5)</f>
        <v>304657.59000000003</v>
      </c>
      <c r="H104" s="2">
        <f>ROUND(SUM(H97:H103),5)</f>
        <v>270546.34999999998</v>
      </c>
      <c r="I104" s="2">
        <f>ROUND(SUM(I97:I103),5)</f>
        <v>260793.55601999999</v>
      </c>
      <c r="J104" s="2">
        <f t="shared" ref="J104:K104" si="27">ROUND(SUM(J97:J103),5)</f>
        <v>199429.97</v>
      </c>
      <c r="K104" s="2">
        <f t="shared" si="27"/>
        <v>-61363.586020000002</v>
      </c>
    </row>
    <row r="105" spans="1:11" ht="30" customHeight="1" x14ac:dyDescent="0.3">
      <c r="A105" s="1"/>
      <c r="B105" s="1"/>
      <c r="C105" s="1"/>
      <c r="D105" s="1"/>
      <c r="E105" s="1" t="s">
        <v>102</v>
      </c>
      <c r="F105" s="1"/>
      <c r="G105" s="2">
        <v>23385.57</v>
      </c>
      <c r="H105" s="2">
        <v>20298.150000000001</v>
      </c>
      <c r="I105" s="2">
        <v>55301.63176423288</v>
      </c>
      <c r="J105" s="2">
        <v>14515.64</v>
      </c>
      <c r="K105" s="2">
        <f>J105-I105</f>
        <v>-40785.99176423288</v>
      </c>
    </row>
    <row r="106" spans="1:11" x14ac:dyDescent="0.3">
      <c r="A106" s="1"/>
      <c r="B106" s="1"/>
      <c r="C106" s="1"/>
      <c r="D106" s="1"/>
      <c r="E106" s="1" t="s">
        <v>103</v>
      </c>
      <c r="F106" s="1"/>
      <c r="G106" s="2"/>
      <c r="H106" s="2"/>
      <c r="I106" s="2"/>
      <c r="J106" s="2"/>
      <c r="K106" s="2"/>
    </row>
    <row r="107" spans="1:11" x14ac:dyDescent="0.3">
      <c r="A107" s="1"/>
      <c r="B107" s="1"/>
      <c r="C107" s="1"/>
      <c r="D107" s="1"/>
      <c r="E107" s="1"/>
      <c r="F107" s="1" t="s">
        <v>104</v>
      </c>
      <c r="G107" s="2">
        <v>145201.18</v>
      </c>
      <c r="H107" s="2">
        <v>136995.96</v>
      </c>
      <c r="I107" s="4">
        <v>154711.88486136409</v>
      </c>
      <c r="J107" s="2">
        <v>145999.26999999999</v>
      </c>
      <c r="K107" s="2">
        <f>J107-I107</f>
        <v>-8712.614861364098</v>
      </c>
    </row>
    <row r="108" spans="1:11" ht="15" thickBot="1" x14ac:dyDescent="0.35">
      <c r="A108" s="1"/>
      <c r="B108" s="1"/>
      <c r="C108" s="1"/>
      <c r="D108" s="1"/>
      <c r="E108" s="1"/>
      <c r="F108" s="1" t="s">
        <v>105</v>
      </c>
      <c r="G108" s="4">
        <v>1047.1300000000001</v>
      </c>
      <c r="H108" s="4">
        <v>0</v>
      </c>
      <c r="I108" s="4">
        <v>0</v>
      </c>
      <c r="J108" s="4">
        <v>0</v>
      </c>
      <c r="K108" s="4">
        <f>J108-I108</f>
        <v>0</v>
      </c>
    </row>
    <row r="109" spans="1:11" ht="15" thickBot="1" x14ac:dyDescent="0.35">
      <c r="A109" s="1"/>
      <c r="B109" s="1"/>
      <c r="C109" s="1"/>
      <c r="D109" s="1"/>
      <c r="E109" s="1" t="s">
        <v>106</v>
      </c>
      <c r="F109" s="1"/>
      <c r="G109" s="5">
        <f>ROUND(SUM(G106:G108),5)</f>
        <v>146248.31</v>
      </c>
      <c r="H109" s="5">
        <f>ROUND(SUM(H106:H108),5)</f>
        <v>136995.96</v>
      </c>
      <c r="I109" s="5">
        <f>ROUND(SUM(I106:I108),5)</f>
        <v>154711.88485999999</v>
      </c>
      <c r="J109" s="5">
        <f t="shared" ref="J109:K109" si="28">ROUND(SUM(J106:J108),5)</f>
        <v>145999.26999999999</v>
      </c>
      <c r="K109" s="5">
        <f t="shared" si="28"/>
        <v>-8712.6148599999997</v>
      </c>
    </row>
    <row r="110" spans="1:11" ht="30" customHeight="1" x14ac:dyDescent="0.3">
      <c r="A110" s="1"/>
      <c r="B110" s="1"/>
      <c r="C110" s="1"/>
      <c r="D110" s="1" t="s">
        <v>107</v>
      </c>
      <c r="E110" s="1"/>
      <c r="F110" s="1"/>
      <c r="G110" s="2">
        <f>ROUND(SUM(G85:G90)+SUM(G95:G96)+SUM(G104:G105)+G109,5)</f>
        <v>676868.05795000005</v>
      </c>
      <c r="H110" s="2">
        <f>ROUND(SUM(H85:H90)+SUM(H95:H96)+SUM(H104:H105)+H109,5)</f>
        <v>620278.12</v>
      </c>
      <c r="I110" s="2">
        <f>ROUND(SUM(I85:I90)+SUM(I95:I96)+SUM(I104:I105)+I109,5)</f>
        <v>712746.28567000001</v>
      </c>
      <c r="J110" s="2">
        <f t="shared" ref="J110:K110" si="29">ROUND(SUM(J85:J90)+SUM(J95:J96)+SUM(J104:J105)+J109,5)</f>
        <v>563810.49</v>
      </c>
      <c r="K110" s="2">
        <f t="shared" si="29"/>
        <v>-148935.79566999999</v>
      </c>
    </row>
    <row r="111" spans="1:11" ht="30" customHeight="1" x14ac:dyDescent="0.3">
      <c r="A111" s="1"/>
      <c r="B111" s="1"/>
      <c r="C111" s="1"/>
      <c r="D111" s="1" t="s">
        <v>108</v>
      </c>
      <c r="E111" s="1"/>
      <c r="F111" s="1"/>
      <c r="G111" s="2"/>
      <c r="H111" s="2"/>
      <c r="I111" s="2"/>
      <c r="J111" s="2"/>
      <c r="K111" s="2"/>
    </row>
    <row r="112" spans="1:11" x14ac:dyDescent="0.3">
      <c r="A112" s="1"/>
      <c r="B112" s="1"/>
      <c r="C112" s="1"/>
      <c r="D112" s="1"/>
      <c r="E112" s="1" t="s">
        <v>109</v>
      </c>
      <c r="F112" s="1"/>
      <c r="G112" s="2">
        <v>16191.36</v>
      </c>
      <c r="H112" s="2">
        <v>16191.36</v>
      </c>
      <c r="I112" s="2">
        <v>16191</v>
      </c>
      <c r="J112" s="2">
        <v>0</v>
      </c>
      <c r="K112" s="2">
        <f>J112-I112</f>
        <v>-16191</v>
      </c>
    </row>
    <row r="113" spans="1:11" x14ac:dyDescent="0.3">
      <c r="A113" s="1"/>
      <c r="B113" s="1"/>
      <c r="C113" s="1"/>
      <c r="D113" s="1"/>
      <c r="E113" s="1" t="s">
        <v>110</v>
      </c>
      <c r="F113" s="1"/>
      <c r="G113" s="2">
        <v>454592.57</v>
      </c>
      <c r="H113" s="2">
        <v>129291.34</v>
      </c>
      <c r="I113" s="2">
        <v>354187.27</v>
      </c>
      <c r="J113" s="2">
        <v>338208.5</v>
      </c>
      <c r="K113" s="2">
        <f>J113-I113</f>
        <v>-15978.770000000019</v>
      </c>
    </row>
    <row r="114" spans="1:11" x14ac:dyDescent="0.3">
      <c r="A114" s="1"/>
      <c r="B114" s="1"/>
      <c r="C114" s="1"/>
      <c r="D114" s="1"/>
      <c r="E114" s="1" t="s">
        <v>111</v>
      </c>
      <c r="F114" s="1"/>
      <c r="G114" s="2"/>
      <c r="H114" s="2"/>
      <c r="I114" s="2"/>
      <c r="J114" s="2"/>
      <c r="K114" s="2"/>
    </row>
    <row r="115" spans="1:11" x14ac:dyDescent="0.3">
      <c r="A115" s="1"/>
      <c r="B115" s="1"/>
      <c r="C115" s="1"/>
      <c r="D115" s="1"/>
      <c r="E115" s="1"/>
      <c r="F115" s="1" t="s">
        <v>112</v>
      </c>
      <c r="G115" s="2">
        <v>59925.36</v>
      </c>
      <c r="H115" s="2">
        <v>52898.27</v>
      </c>
      <c r="I115" s="2">
        <v>38255.707347420634</v>
      </c>
      <c r="J115" s="2">
        <v>29888.27</v>
      </c>
      <c r="K115" s="2">
        <f>J115-I115</f>
        <v>-8367.4373474206332</v>
      </c>
    </row>
    <row r="116" spans="1:11" x14ac:dyDescent="0.3">
      <c r="A116" s="1"/>
      <c r="B116" s="1"/>
      <c r="C116" s="1"/>
      <c r="D116" s="1"/>
      <c r="E116" s="1"/>
      <c r="F116" s="1" t="s">
        <v>113</v>
      </c>
      <c r="G116" s="2">
        <v>15882.57</v>
      </c>
      <c r="H116" s="2">
        <v>12054.85</v>
      </c>
      <c r="I116" s="2">
        <v>10414.223932023024</v>
      </c>
      <c r="J116" s="2">
        <v>10461.66</v>
      </c>
      <c r="K116" s="2">
        <f>J116-I116</f>
        <v>47.436067976976119</v>
      </c>
    </row>
    <row r="117" spans="1:11" ht="15" thickBot="1" x14ac:dyDescent="0.35">
      <c r="A117" s="1"/>
      <c r="B117" s="1"/>
      <c r="C117" s="1"/>
      <c r="D117" s="1"/>
      <c r="E117" s="1"/>
      <c r="F117" s="1" t="s">
        <v>114</v>
      </c>
      <c r="G117" s="3">
        <v>20643.009999999998</v>
      </c>
      <c r="H117" s="3">
        <v>24334.27</v>
      </c>
      <c r="I117" s="3">
        <v>23943.220601697707</v>
      </c>
      <c r="J117" s="3">
        <v>18357.39</v>
      </c>
      <c r="K117" s="3">
        <f>J117-I117</f>
        <v>-5585.8306016977076</v>
      </c>
    </row>
    <row r="118" spans="1:11" x14ac:dyDescent="0.3">
      <c r="A118" s="1"/>
      <c r="B118" s="1"/>
      <c r="C118" s="1"/>
      <c r="D118" s="1"/>
      <c r="E118" s="1" t="s">
        <v>115</v>
      </c>
      <c r="F118" s="1"/>
      <c r="G118" s="2">
        <f>ROUND(SUM(G114:G117),5)</f>
        <v>96450.94</v>
      </c>
      <c r="H118" s="2">
        <f>ROUND(SUM(H114:H117),5)</f>
        <v>89287.39</v>
      </c>
      <c r="I118" s="2">
        <f>ROUND(SUM(I114:I117),5)</f>
        <v>72613.151880000005</v>
      </c>
      <c r="J118" s="2">
        <f t="shared" ref="J118:K118" si="30">ROUND(SUM(J114:J117),5)</f>
        <v>58707.32</v>
      </c>
      <c r="K118" s="2">
        <f t="shared" si="30"/>
        <v>-13905.83188</v>
      </c>
    </row>
    <row r="119" spans="1:11" ht="30" customHeight="1" x14ac:dyDescent="0.3">
      <c r="A119" s="1"/>
      <c r="B119" s="1"/>
      <c r="C119" s="1"/>
      <c r="D119" s="1"/>
      <c r="E119" s="1" t="s">
        <v>116</v>
      </c>
      <c r="F119" s="1"/>
      <c r="G119" s="2"/>
      <c r="H119" s="2"/>
      <c r="I119" s="2"/>
      <c r="J119" s="2"/>
      <c r="K119" s="2"/>
    </row>
    <row r="120" spans="1:11" x14ac:dyDescent="0.3">
      <c r="A120" s="1"/>
      <c r="B120" s="1"/>
      <c r="C120" s="1"/>
      <c r="D120" s="1"/>
      <c r="E120" s="1"/>
      <c r="F120" s="1" t="s">
        <v>117</v>
      </c>
      <c r="G120" s="2">
        <v>150</v>
      </c>
      <c r="H120" s="2">
        <v>0</v>
      </c>
      <c r="I120" s="2">
        <v>0</v>
      </c>
      <c r="J120" s="2">
        <v>0</v>
      </c>
      <c r="K120" s="2">
        <f t="shared" ref="K120:K128" si="31">J120-I120</f>
        <v>0</v>
      </c>
    </row>
    <row r="121" spans="1:11" x14ac:dyDescent="0.3">
      <c r="A121" s="1"/>
      <c r="B121" s="1"/>
      <c r="C121" s="1"/>
      <c r="D121" s="1"/>
      <c r="E121" s="1"/>
      <c r="F121" s="1" t="s">
        <v>118</v>
      </c>
      <c r="G121" s="2">
        <v>2732.97</v>
      </c>
      <c r="H121" s="2">
        <v>0</v>
      </c>
      <c r="I121" s="2">
        <v>0</v>
      </c>
      <c r="J121" s="2">
        <v>0</v>
      </c>
      <c r="K121" s="2">
        <f t="shared" si="31"/>
        <v>0</v>
      </c>
    </row>
    <row r="122" spans="1:11" x14ac:dyDescent="0.3">
      <c r="A122" s="1"/>
      <c r="B122" s="1"/>
      <c r="C122" s="1"/>
      <c r="D122" s="1"/>
      <c r="E122" s="1"/>
      <c r="F122" s="1" t="s">
        <v>119</v>
      </c>
      <c r="G122" s="2">
        <v>7212.96</v>
      </c>
      <c r="H122" s="2">
        <v>0</v>
      </c>
      <c r="I122" s="2">
        <v>0</v>
      </c>
      <c r="J122" s="2">
        <v>0</v>
      </c>
      <c r="K122" s="2">
        <f t="shared" si="31"/>
        <v>0</v>
      </c>
    </row>
    <row r="123" spans="1:11" x14ac:dyDescent="0.3">
      <c r="A123" s="1"/>
      <c r="B123" s="1"/>
      <c r="C123" s="1"/>
      <c r="D123" s="1"/>
      <c r="E123" s="1"/>
      <c r="F123" s="1" t="s">
        <v>120</v>
      </c>
      <c r="G123" s="2">
        <v>1335</v>
      </c>
      <c r="H123" s="2">
        <v>6510</v>
      </c>
      <c r="I123" s="2">
        <v>13020</v>
      </c>
      <c r="J123" s="2">
        <v>2910</v>
      </c>
      <c r="K123" s="2">
        <f t="shared" si="31"/>
        <v>-10110</v>
      </c>
    </row>
    <row r="124" spans="1:11" x14ac:dyDescent="0.3">
      <c r="A124" s="1"/>
      <c r="B124" s="1"/>
      <c r="C124" s="1"/>
      <c r="D124" s="1"/>
      <c r="E124" s="1"/>
      <c r="F124" s="1" t="s">
        <v>121</v>
      </c>
      <c r="G124" s="2">
        <v>1560.9</v>
      </c>
      <c r="H124" s="2">
        <v>1704.93</v>
      </c>
      <c r="I124" s="2">
        <v>1730.5219725158565</v>
      </c>
      <c r="J124" s="2">
        <v>1296.27</v>
      </c>
      <c r="K124" s="2">
        <f t="shared" si="31"/>
        <v>-434.25197251585655</v>
      </c>
    </row>
    <row r="125" spans="1:11" x14ac:dyDescent="0.3">
      <c r="A125" s="1"/>
      <c r="B125" s="1"/>
      <c r="C125" s="1"/>
      <c r="D125" s="1"/>
      <c r="E125" s="1"/>
      <c r="F125" s="1" t="s">
        <v>122</v>
      </c>
      <c r="G125" s="2">
        <v>9148.85</v>
      </c>
      <c r="H125" s="2">
        <v>5408.75</v>
      </c>
      <c r="I125" s="2">
        <v>6856.6325986588981</v>
      </c>
      <c r="J125" s="2">
        <v>4873.1000000000004</v>
      </c>
      <c r="K125" s="2">
        <f t="shared" si="31"/>
        <v>-1983.5325986588978</v>
      </c>
    </row>
    <row r="126" spans="1:11" x14ac:dyDescent="0.3">
      <c r="A126" s="1"/>
      <c r="B126" s="1"/>
      <c r="C126" s="1"/>
      <c r="D126" s="1"/>
      <c r="E126" s="1"/>
      <c r="F126" s="1" t="s">
        <v>123</v>
      </c>
      <c r="G126" s="2">
        <v>57211.99</v>
      </c>
      <c r="H126" s="2">
        <v>9690.1200000000008</v>
      </c>
      <c r="I126" s="2">
        <v>14428.940514010023</v>
      </c>
      <c r="J126" s="2">
        <v>9701.34</v>
      </c>
      <c r="K126" s="2">
        <f t="shared" si="31"/>
        <v>-4727.6005140100224</v>
      </c>
    </row>
    <row r="127" spans="1:11" x14ac:dyDescent="0.3">
      <c r="A127" s="1"/>
      <c r="B127" s="1"/>
      <c r="C127" s="1"/>
      <c r="D127" s="1"/>
      <c r="E127" s="1"/>
      <c r="F127" s="1" t="s">
        <v>124</v>
      </c>
      <c r="G127" s="2">
        <v>104797.02</v>
      </c>
      <c r="H127" s="2">
        <v>104042</v>
      </c>
      <c r="I127" s="2">
        <v>128638.93777095249</v>
      </c>
      <c r="J127" s="2">
        <v>101212.8</v>
      </c>
      <c r="K127" s="2">
        <f t="shared" si="31"/>
        <v>-27426.137770952482</v>
      </c>
    </row>
    <row r="128" spans="1:11" ht="15" thickBot="1" x14ac:dyDescent="0.35">
      <c r="A128" s="1"/>
      <c r="B128" s="1"/>
      <c r="C128" s="1"/>
      <c r="D128" s="1"/>
      <c r="E128" s="1"/>
      <c r="F128" s="1" t="s">
        <v>125</v>
      </c>
      <c r="G128" s="3">
        <v>9990.7099999999991</v>
      </c>
      <c r="H128" s="3">
        <v>11272.26</v>
      </c>
      <c r="I128" s="3">
        <v>12629.123204373955</v>
      </c>
      <c r="J128" s="3">
        <v>9881.99</v>
      </c>
      <c r="K128" s="3">
        <f t="shared" si="31"/>
        <v>-2747.1332043739549</v>
      </c>
    </row>
    <row r="129" spans="1:11" x14ac:dyDescent="0.3">
      <c r="A129" s="1"/>
      <c r="B129" s="1"/>
      <c r="C129" s="1"/>
      <c r="D129" s="1"/>
      <c r="E129" s="1" t="s">
        <v>126</v>
      </c>
      <c r="F129" s="1"/>
      <c r="G129" s="2">
        <f>ROUND(SUM(G119:G128),5)</f>
        <v>194140.4</v>
      </c>
      <c r="H129" s="2">
        <f>ROUND(SUM(H119:H128),5)</f>
        <v>138628.06</v>
      </c>
      <c r="I129" s="2">
        <f>ROUND(SUM(I119:I128),5)</f>
        <v>177304.15606000001</v>
      </c>
      <c r="J129" s="2">
        <f t="shared" ref="J129:K129" si="32">ROUND(SUM(J119:J128),5)</f>
        <v>129875.5</v>
      </c>
      <c r="K129" s="2">
        <f t="shared" si="32"/>
        <v>-47428.656060000001</v>
      </c>
    </row>
    <row r="130" spans="1:11" ht="30" customHeight="1" x14ac:dyDescent="0.3">
      <c r="A130" s="1"/>
      <c r="B130" s="1"/>
      <c r="C130" s="1"/>
      <c r="D130" s="1"/>
      <c r="E130" s="1" t="s">
        <v>127</v>
      </c>
      <c r="F130" s="1"/>
      <c r="G130" s="2">
        <v>39233.35</v>
      </c>
      <c r="H130" s="2">
        <v>23484</v>
      </c>
      <c r="I130" s="2">
        <v>39189.309002298723</v>
      </c>
      <c r="J130" s="2">
        <v>38668.26</v>
      </c>
      <c r="K130" s="2">
        <f>J130-I130</f>
        <v>-521.04900229872146</v>
      </c>
    </row>
    <row r="131" spans="1:11" ht="15" thickBot="1" x14ac:dyDescent="0.35">
      <c r="A131" s="1"/>
      <c r="B131" s="1"/>
      <c r="C131" s="1"/>
      <c r="D131" s="1"/>
      <c r="E131" s="1" t="s">
        <v>128</v>
      </c>
      <c r="F131" s="1"/>
      <c r="G131" s="3">
        <v>275994.17</v>
      </c>
      <c r="H131" s="3">
        <v>275994.17</v>
      </c>
      <c r="I131" s="3">
        <v>276000</v>
      </c>
      <c r="J131" s="3">
        <v>0</v>
      </c>
      <c r="K131" s="3">
        <f>J131-I131</f>
        <v>-276000</v>
      </c>
    </row>
    <row r="132" spans="1:11" x14ac:dyDescent="0.3">
      <c r="A132" s="1"/>
      <c r="B132" s="1"/>
      <c r="C132" s="1"/>
      <c r="D132" s="1" t="s">
        <v>129</v>
      </c>
      <c r="E132" s="1"/>
      <c r="F132" s="1"/>
      <c r="G132" s="2">
        <f>ROUND(SUM(G111:G113)+G118+SUM(G129:G131),5)</f>
        <v>1076602.79</v>
      </c>
      <c r="H132" s="2">
        <f>ROUND(SUM(H111:H113)+H118+SUM(H129:H131),5)</f>
        <v>672876.32</v>
      </c>
      <c r="I132" s="2">
        <f>ROUND(SUM(I111:I113)+I118+SUM(I129:I131),5)</f>
        <v>935484.88694</v>
      </c>
      <c r="J132" s="2">
        <f t="shared" ref="J132:K132" si="33">ROUND(SUM(J111:J113)+J118+SUM(J129:J131),5)</f>
        <v>565459.57999999996</v>
      </c>
      <c r="K132" s="2">
        <f t="shared" si="33"/>
        <v>-370025.30693999998</v>
      </c>
    </row>
    <row r="133" spans="1:11" ht="30" customHeight="1" x14ac:dyDescent="0.3">
      <c r="A133" s="1"/>
      <c r="B133" s="1"/>
      <c r="C133" s="1"/>
      <c r="D133" s="1" t="s">
        <v>130</v>
      </c>
      <c r="E133" s="1"/>
      <c r="F133" s="1"/>
      <c r="G133" s="2"/>
      <c r="H133" s="2"/>
      <c r="I133" s="2"/>
      <c r="J133" s="2"/>
      <c r="K133" s="2"/>
    </row>
    <row r="134" spans="1:11" x14ac:dyDescent="0.3">
      <c r="A134" s="1"/>
      <c r="B134" s="1"/>
      <c r="C134" s="1"/>
      <c r="D134" s="1"/>
      <c r="E134" s="1" t="s">
        <v>131</v>
      </c>
      <c r="F134" s="1"/>
      <c r="G134" s="2">
        <v>1031.3</v>
      </c>
      <c r="H134" s="2">
        <v>119.7</v>
      </c>
      <c r="I134" s="2">
        <v>0</v>
      </c>
      <c r="J134" s="2">
        <v>0</v>
      </c>
      <c r="K134" s="2">
        <f>J134-I134</f>
        <v>0</v>
      </c>
    </row>
    <row r="135" spans="1:11" x14ac:dyDescent="0.3">
      <c r="A135" s="1"/>
      <c r="B135" s="1"/>
      <c r="C135" s="1"/>
      <c r="D135" s="1"/>
      <c r="E135" s="1" t="s">
        <v>132</v>
      </c>
      <c r="F135" s="1"/>
      <c r="G135" s="2">
        <v>17521.62</v>
      </c>
      <c r="H135" s="2">
        <v>4207.7700000000004</v>
      </c>
      <c r="I135" s="2">
        <v>5077.5714221037642</v>
      </c>
      <c r="J135" s="2">
        <v>4682.7299999999996</v>
      </c>
      <c r="K135" s="2">
        <f>J135-I135</f>
        <v>-394.84142210376467</v>
      </c>
    </row>
    <row r="136" spans="1:11" x14ac:dyDescent="0.3">
      <c r="A136" s="1"/>
      <c r="B136" s="1"/>
      <c r="C136" s="1"/>
      <c r="D136" s="1"/>
      <c r="E136" s="1" t="s">
        <v>133</v>
      </c>
      <c r="F136" s="1"/>
      <c r="G136" s="2"/>
      <c r="H136" s="2"/>
      <c r="I136" s="2"/>
      <c r="J136" s="2"/>
      <c r="K136" s="2"/>
    </row>
    <row r="137" spans="1:11" x14ac:dyDescent="0.3">
      <c r="A137" s="1"/>
      <c r="B137" s="1"/>
      <c r="C137" s="1"/>
      <c r="D137" s="1"/>
      <c r="E137" s="1"/>
      <c r="F137" s="1" t="s">
        <v>134</v>
      </c>
      <c r="G137" s="2">
        <v>10628</v>
      </c>
      <c r="H137" s="2">
        <v>32291</v>
      </c>
      <c r="I137" s="2">
        <v>20884.971517198701</v>
      </c>
      <c r="J137" s="2">
        <v>16576.43</v>
      </c>
      <c r="K137" s="2">
        <f>J137-I137</f>
        <v>-4308.5415171987006</v>
      </c>
    </row>
    <row r="138" spans="1:11" x14ac:dyDescent="0.3">
      <c r="A138" s="1"/>
      <c r="B138" s="1"/>
      <c r="C138" s="1"/>
      <c r="D138" s="1"/>
      <c r="E138" s="1"/>
      <c r="F138" s="1" t="s">
        <v>135</v>
      </c>
      <c r="G138" s="2">
        <v>6746.53</v>
      </c>
      <c r="H138" s="2">
        <v>6238.85</v>
      </c>
      <c r="I138" s="2">
        <v>8846.2773599547636</v>
      </c>
      <c r="J138" s="2">
        <v>5396.91</v>
      </c>
      <c r="K138" s="2">
        <f>J138-I138</f>
        <v>-3449.3673599547637</v>
      </c>
    </row>
    <row r="139" spans="1:11" x14ac:dyDescent="0.3">
      <c r="A139" s="1"/>
      <c r="B139" s="1"/>
      <c r="C139" s="1"/>
      <c r="D139" s="1"/>
      <c r="E139" s="1"/>
      <c r="F139" s="1" t="s">
        <v>136</v>
      </c>
      <c r="G139" s="2">
        <v>2659.81</v>
      </c>
      <c r="H139" s="2">
        <v>11466.5</v>
      </c>
      <c r="I139" s="2">
        <v>19014.734476791531</v>
      </c>
      <c r="J139" s="2">
        <v>9718.5</v>
      </c>
      <c r="K139" s="2">
        <f>J139-I139</f>
        <v>-9296.2344767915311</v>
      </c>
    </row>
    <row r="140" spans="1:11" x14ac:dyDescent="0.3">
      <c r="A140" s="1"/>
      <c r="B140" s="1"/>
      <c r="C140" s="1"/>
      <c r="D140" s="1"/>
      <c r="E140" s="1"/>
      <c r="F140" s="1" t="s">
        <v>137</v>
      </c>
      <c r="G140" s="2">
        <v>22250</v>
      </c>
      <c r="H140" s="2">
        <v>40850</v>
      </c>
      <c r="I140" s="2">
        <v>37109.694793536801</v>
      </c>
      <c r="J140" s="2">
        <v>25300</v>
      </c>
      <c r="K140" s="2">
        <f>J140-I140</f>
        <v>-11809.694793536801</v>
      </c>
    </row>
    <row r="141" spans="1:11" ht="15" thickBot="1" x14ac:dyDescent="0.35">
      <c r="A141" s="1"/>
      <c r="B141" s="1"/>
      <c r="C141" s="1"/>
      <c r="D141" s="1"/>
      <c r="E141" s="1"/>
      <c r="F141" s="1" t="s">
        <v>138</v>
      </c>
      <c r="G141" s="2">
        <v>49542.17</v>
      </c>
      <c r="H141" s="2">
        <v>44167.05</v>
      </c>
      <c r="I141" s="3">
        <v>119994.1852941417</v>
      </c>
      <c r="J141" s="2">
        <v>31406.43</v>
      </c>
      <c r="K141" s="2">
        <f>J141-I141</f>
        <v>-88587.755294141709</v>
      </c>
    </row>
    <row r="142" spans="1:11" ht="15" thickBot="1" x14ac:dyDescent="0.35">
      <c r="A142" s="1"/>
      <c r="B142" s="1"/>
      <c r="C142" s="1"/>
      <c r="D142" s="1"/>
      <c r="E142" s="1"/>
      <c r="F142" s="1" t="s">
        <v>139</v>
      </c>
      <c r="G142" s="3">
        <v>200</v>
      </c>
      <c r="H142" s="3">
        <v>0</v>
      </c>
      <c r="I142" s="3">
        <v>0</v>
      </c>
      <c r="J142" s="3">
        <v>0</v>
      </c>
      <c r="K142" s="3">
        <v>0</v>
      </c>
    </row>
    <row r="143" spans="1:11" x14ac:dyDescent="0.3">
      <c r="A143" s="1"/>
      <c r="B143" s="1"/>
      <c r="C143" s="1"/>
      <c r="D143" s="1"/>
      <c r="E143" s="1" t="s">
        <v>140</v>
      </c>
      <c r="F143" s="1"/>
      <c r="G143" s="2">
        <f>ROUND(SUM(G136:G142),5)</f>
        <v>92026.51</v>
      </c>
      <c r="H143" s="2">
        <f>ROUND(SUM(H136:H142),5)</f>
        <v>135013.4</v>
      </c>
      <c r="I143" s="2">
        <f>ROUND(SUM(I136:I142),5)</f>
        <v>205849.86343999999</v>
      </c>
      <c r="J143" s="2">
        <f t="shared" ref="J143:K143" si="34">ROUND(SUM(J136:J142),5)</f>
        <v>88398.27</v>
      </c>
      <c r="K143" s="2">
        <f t="shared" si="34"/>
        <v>-117451.59344</v>
      </c>
    </row>
    <row r="144" spans="1:11" ht="30" customHeight="1" x14ac:dyDescent="0.3">
      <c r="A144" s="1"/>
      <c r="B144" s="1"/>
      <c r="C144" s="1"/>
      <c r="D144" s="1"/>
      <c r="E144" s="1" t="s">
        <v>141</v>
      </c>
      <c r="F144" s="1"/>
      <c r="G144" s="2">
        <v>12263</v>
      </c>
      <c r="H144" s="2">
        <v>15648</v>
      </c>
      <c r="I144" s="2">
        <v>0</v>
      </c>
      <c r="J144" s="2">
        <v>0</v>
      </c>
      <c r="K144" s="2">
        <f>J144-I144</f>
        <v>0</v>
      </c>
    </row>
    <row r="145" spans="1:11" x14ac:dyDescent="0.3">
      <c r="A145" s="1"/>
      <c r="B145" s="1"/>
      <c r="C145" s="1"/>
      <c r="D145" s="1"/>
      <c r="E145" s="1" t="s">
        <v>142</v>
      </c>
      <c r="F145" s="1"/>
      <c r="G145" s="2">
        <v>614.52</v>
      </c>
      <c r="H145" s="2">
        <v>467.12</v>
      </c>
      <c r="I145" s="2">
        <v>586.77643889763215</v>
      </c>
      <c r="J145" s="2">
        <v>343.22</v>
      </c>
      <c r="K145" s="2">
        <f>J145-I145</f>
        <v>-243.55643889763212</v>
      </c>
    </row>
    <row r="146" spans="1:11" x14ac:dyDescent="0.3">
      <c r="A146" s="1"/>
      <c r="B146" s="1"/>
      <c r="C146" s="1"/>
      <c r="D146" s="1"/>
      <c r="E146" s="1" t="s">
        <v>143</v>
      </c>
      <c r="F146" s="1"/>
      <c r="G146" s="2">
        <v>74936.759999999995</v>
      </c>
      <c r="H146" s="2">
        <v>108666.12</v>
      </c>
      <c r="I146" s="2">
        <v>75202.562547440655</v>
      </c>
      <c r="J146" s="2">
        <v>59974.239999999998</v>
      </c>
      <c r="K146" s="2">
        <f>J146-I146</f>
        <v>-15228.322547440657</v>
      </c>
    </row>
    <row r="147" spans="1:11" x14ac:dyDescent="0.3">
      <c r="A147" s="1"/>
      <c r="B147" s="1"/>
      <c r="C147" s="1"/>
      <c r="D147" s="1"/>
      <c r="E147" s="1" t="s">
        <v>144</v>
      </c>
      <c r="F147" s="1"/>
      <c r="G147" s="2">
        <v>56586.66</v>
      </c>
      <c r="H147" s="2">
        <v>62324.86</v>
      </c>
      <c r="I147" s="2">
        <v>67580.517328826463</v>
      </c>
      <c r="J147" s="2">
        <v>51901.34</v>
      </c>
      <c r="K147" s="2">
        <f>J147-I147</f>
        <v>-15679.177328826467</v>
      </c>
    </row>
    <row r="148" spans="1:11" ht="15" thickBot="1" x14ac:dyDescent="0.35">
      <c r="A148" s="1"/>
      <c r="B148" s="1"/>
      <c r="C148" s="1"/>
      <c r="D148" s="1"/>
      <c r="E148" s="1" t="s">
        <v>145</v>
      </c>
      <c r="F148" s="1"/>
      <c r="G148" s="3">
        <v>27417.67</v>
      </c>
      <c r="H148" s="3">
        <v>58497.74</v>
      </c>
      <c r="I148" s="3">
        <v>59000</v>
      </c>
      <c r="J148" s="3">
        <v>0</v>
      </c>
      <c r="K148" s="3">
        <f>J148-I148</f>
        <v>-59000</v>
      </c>
    </row>
    <row r="149" spans="1:11" x14ac:dyDescent="0.3">
      <c r="A149" s="1"/>
      <c r="B149" s="1"/>
      <c r="C149" s="1"/>
      <c r="D149" s="1" t="s">
        <v>146</v>
      </c>
      <c r="E149" s="1"/>
      <c r="F149" s="1"/>
      <c r="G149" s="2">
        <f>ROUND(SUM(G133:G135)+SUM(G143:G148),5)</f>
        <v>282398.03999999998</v>
      </c>
      <c r="H149" s="2">
        <f>ROUND(SUM(H133:H135)+SUM(H143:H148),5)</f>
        <v>384944.71</v>
      </c>
      <c r="I149" s="2">
        <f>ROUND(SUM(I133:I135)+SUM(I143:I148),5)</f>
        <v>413297.29118</v>
      </c>
      <c r="J149" s="2">
        <f t="shared" ref="J149:K149" si="35">ROUND(SUM(J133:J135)+SUM(J143:J148),5)</f>
        <v>205299.8</v>
      </c>
      <c r="K149" s="2">
        <f t="shared" si="35"/>
        <v>-207997.49118000001</v>
      </c>
    </row>
    <row r="150" spans="1:11" ht="30" customHeight="1" x14ac:dyDescent="0.3">
      <c r="A150" s="1"/>
      <c r="B150" s="1"/>
      <c r="C150" s="1"/>
      <c r="D150" s="1" t="s">
        <v>147</v>
      </c>
      <c r="E150" s="1"/>
      <c r="F150" s="1"/>
      <c r="G150" s="2"/>
      <c r="H150" s="2"/>
      <c r="I150" s="2"/>
      <c r="J150" s="2"/>
      <c r="K150" s="2"/>
    </row>
    <row r="151" spans="1:11" x14ac:dyDescent="0.3">
      <c r="A151" s="1"/>
      <c r="B151" s="1"/>
      <c r="C151" s="1"/>
      <c r="D151" s="1"/>
      <c r="E151" s="1" t="s">
        <v>148</v>
      </c>
      <c r="F151" s="1"/>
      <c r="G151" s="2">
        <v>55072.84</v>
      </c>
      <c r="H151" s="2">
        <v>1177.1600000000001</v>
      </c>
      <c r="I151" s="2">
        <v>0</v>
      </c>
      <c r="J151" s="2">
        <v>0</v>
      </c>
      <c r="K151" s="2">
        <f>J151-I151</f>
        <v>0</v>
      </c>
    </row>
    <row r="152" spans="1:11" x14ac:dyDescent="0.3">
      <c r="A152" s="1"/>
      <c r="B152" s="1"/>
      <c r="C152" s="1"/>
      <c r="D152" s="1"/>
      <c r="E152" s="1" t="s">
        <v>149</v>
      </c>
      <c r="F152" s="1"/>
      <c r="G152" s="2">
        <v>354294.8</v>
      </c>
      <c r="H152" s="2">
        <v>307362.84999999998</v>
      </c>
      <c r="I152" s="2">
        <v>209264.79072455625</v>
      </c>
      <c r="J152" s="2">
        <v>140947.34</v>
      </c>
      <c r="K152" s="2">
        <f>J152-I152</f>
        <v>-68317.450724556256</v>
      </c>
    </row>
    <row r="153" spans="1:11" x14ac:dyDescent="0.3">
      <c r="A153" s="1"/>
      <c r="B153" s="1"/>
      <c r="C153" s="1"/>
      <c r="D153" s="1"/>
      <c r="E153" s="1" t="s">
        <v>150</v>
      </c>
      <c r="F153" s="1"/>
      <c r="G153" s="2"/>
      <c r="H153" s="2"/>
      <c r="I153" s="2"/>
      <c r="J153" s="2"/>
      <c r="K153" s="2"/>
    </row>
    <row r="154" spans="1:11" x14ac:dyDescent="0.3">
      <c r="A154" s="1"/>
      <c r="B154" s="1"/>
      <c r="C154" s="1"/>
      <c r="D154" s="1"/>
      <c r="E154" s="1"/>
      <c r="F154" s="1" t="s">
        <v>151</v>
      </c>
      <c r="G154" s="2">
        <v>0</v>
      </c>
      <c r="H154" s="2">
        <v>5750.26</v>
      </c>
      <c r="I154" s="2">
        <v>0</v>
      </c>
      <c r="J154" s="2">
        <v>0</v>
      </c>
      <c r="K154" s="2">
        <f t="shared" ref="K154:K161" si="36">J154-I154</f>
        <v>0</v>
      </c>
    </row>
    <row r="155" spans="1:11" x14ac:dyDescent="0.3">
      <c r="A155" s="1"/>
      <c r="B155" s="1"/>
      <c r="C155" s="1"/>
      <c r="D155" s="1"/>
      <c r="E155" s="1"/>
      <c r="F155" s="1" t="s">
        <v>152</v>
      </c>
      <c r="G155" s="2">
        <v>80</v>
      </c>
      <c r="H155" s="2">
        <v>3605</v>
      </c>
      <c r="I155" s="2">
        <v>0</v>
      </c>
      <c r="J155" s="2">
        <v>80</v>
      </c>
      <c r="K155" s="2">
        <f t="shared" si="36"/>
        <v>80</v>
      </c>
    </row>
    <row r="156" spans="1:11" x14ac:dyDescent="0.3">
      <c r="A156" s="1"/>
      <c r="B156" s="1"/>
      <c r="C156" s="1"/>
      <c r="D156" s="1"/>
      <c r="E156" s="1"/>
      <c r="F156" s="1" t="s">
        <v>153</v>
      </c>
      <c r="G156" s="2">
        <v>1500</v>
      </c>
      <c r="H156" s="2">
        <v>0</v>
      </c>
      <c r="I156" s="2">
        <v>0</v>
      </c>
      <c r="J156" s="2">
        <v>0</v>
      </c>
      <c r="K156" s="2">
        <f t="shared" si="36"/>
        <v>0</v>
      </c>
    </row>
    <row r="157" spans="1:11" x14ac:dyDescent="0.3">
      <c r="A157" s="1"/>
      <c r="B157" s="1"/>
      <c r="C157" s="1"/>
      <c r="D157" s="1"/>
      <c r="E157" s="1"/>
      <c r="F157" s="1" t="s">
        <v>154</v>
      </c>
      <c r="G157" s="2">
        <v>687.33</v>
      </c>
      <c r="H157" s="2">
        <v>69.39</v>
      </c>
      <c r="I157" s="2">
        <v>0</v>
      </c>
      <c r="J157" s="2">
        <v>275</v>
      </c>
      <c r="K157" s="2">
        <f t="shared" si="36"/>
        <v>275</v>
      </c>
    </row>
    <row r="158" spans="1:11" x14ac:dyDescent="0.3">
      <c r="A158" s="1"/>
      <c r="B158" s="1"/>
      <c r="C158" s="1"/>
      <c r="D158" s="1"/>
      <c r="E158" s="1"/>
      <c r="F158" s="1" t="s">
        <v>155</v>
      </c>
      <c r="G158" s="2">
        <v>5929.24</v>
      </c>
      <c r="H158" s="2">
        <v>6315.55</v>
      </c>
      <c r="I158" s="2">
        <v>6531.8444256051689</v>
      </c>
      <c r="J158" s="2">
        <v>4899.08</v>
      </c>
      <c r="K158" s="2">
        <f t="shared" si="36"/>
        <v>-1632.764425605169</v>
      </c>
    </row>
    <row r="159" spans="1:11" x14ac:dyDescent="0.3">
      <c r="A159" s="1"/>
      <c r="B159" s="1"/>
      <c r="C159" s="1"/>
      <c r="D159" s="1"/>
      <c r="E159" s="1"/>
      <c r="F159" s="1" t="s">
        <v>156</v>
      </c>
      <c r="G159" s="2">
        <v>1950</v>
      </c>
      <c r="H159" s="2">
        <v>0</v>
      </c>
      <c r="I159" s="2">
        <v>0</v>
      </c>
      <c r="J159" s="2">
        <v>0</v>
      </c>
      <c r="K159" s="2">
        <f t="shared" si="36"/>
        <v>0</v>
      </c>
    </row>
    <row r="160" spans="1:11" x14ac:dyDescent="0.3">
      <c r="A160" s="1"/>
      <c r="B160" s="1"/>
      <c r="C160" s="1"/>
      <c r="D160" s="1"/>
      <c r="E160" s="1"/>
      <c r="F160" s="1" t="s">
        <v>157</v>
      </c>
      <c r="G160" s="2">
        <v>17100.84</v>
      </c>
      <c r="H160" s="2">
        <v>14013.93</v>
      </c>
      <c r="I160" s="2">
        <v>16435.298034342039</v>
      </c>
      <c r="J160" s="2">
        <v>9678.66</v>
      </c>
      <c r="K160" s="2">
        <f t="shared" si="36"/>
        <v>-6756.6380343420387</v>
      </c>
    </row>
    <row r="161" spans="1:11" ht="15" thickBot="1" x14ac:dyDescent="0.35">
      <c r="A161" s="1"/>
      <c r="B161" s="1"/>
      <c r="C161" s="1"/>
      <c r="D161" s="1"/>
      <c r="E161" s="1"/>
      <c r="F161" s="1" t="s">
        <v>158</v>
      </c>
      <c r="G161" s="3">
        <v>0</v>
      </c>
      <c r="H161" s="3">
        <v>310</v>
      </c>
      <c r="I161" s="3">
        <v>0</v>
      </c>
      <c r="J161" s="3">
        <v>0</v>
      </c>
      <c r="K161" s="3">
        <f t="shared" si="36"/>
        <v>0</v>
      </c>
    </row>
    <row r="162" spans="1:11" x14ac:dyDescent="0.3">
      <c r="A162" s="1"/>
      <c r="B162" s="1"/>
      <c r="C162" s="1"/>
      <c r="D162" s="1"/>
      <c r="E162" s="1" t="s">
        <v>159</v>
      </c>
      <c r="F162" s="1"/>
      <c r="G162" s="2">
        <f>ROUND(SUM(G153:G161),5)</f>
        <v>27247.41</v>
      </c>
      <c r="H162" s="2">
        <f>ROUND(SUM(H153:H161),5)</f>
        <v>30064.13</v>
      </c>
      <c r="I162" s="2">
        <f>ROUND(SUM(I153:I161),5)</f>
        <v>22967.142459999999</v>
      </c>
      <c r="J162" s="2">
        <f t="shared" ref="J162:K162" si="37">ROUND(SUM(J153:J161),5)</f>
        <v>14932.74</v>
      </c>
      <c r="K162" s="2">
        <f t="shared" si="37"/>
        <v>-8034.4024600000002</v>
      </c>
    </row>
    <row r="163" spans="1:11" ht="30" customHeight="1" x14ac:dyDescent="0.3">
      <c r="A163" s="1"/>
      <c r="B163" s="1"/>
      <c r="C163" s="1"/>
      <c r="D163" s="1"/>
      <c r="E163" s="1" t="s">
        <v>160</v>
      </c>
      <c r="F163" s="1"/>
      <c r="G163" s="2">
        <v>15925</v>
      </c>
      <c r="H163" s="2">
        <v>7335.95</v>
      </c>
      <c r="I163" s="2">
        <v>7901.7</v>
      </c>
      <c r="J163" s="2">
        <v>7901.7</v>
      </c>
      <c r="K163" s="2">
        <f>J163-I163</f>
        <v>0</v>
      </c>
    </row>
    <row r="164" spans="1:11" x14ac:dyDescent="0.3">
      <c r="A164" s="1"/>
      <c r="B164" s="1"/>
      <c r="C164" s="1"/>
      <c r="D164" s="1"/>
      <c r="E164" s="1" t="s">
        <v>161</v>
      </c>
      <c r="F164" s="1"/>
      <c r="G164" s="2"/>
      <c r="H164" s="2"/>
      <c r="I164" s="2"/>
      <c r="J164" s="2"/>
      <c r="K164" s="2"/>
    </row>
    <row r="165" spans="1:11" x14ac:dyDescent="0.3">
      <c r="A165" s="1"/>
      <c r="B165" s="1"/>
      <c r="C165" s="1"/>
      <c r="D165" s="1"/>
      <c r="E165" s="1"/>
      <c r="F165" s="1" t="s">
        <v>162</v>
      </c>
      <c r="G165" s="2">
        <v>5281</v>
      </c>
      <c r="H165" s="2">
        <v>5432</v>
      </c>
      <c r="I165" s="2">
        <v>0</v>
      </c>
      <c r="J165" s="2">
        <v>0</v>
      </c>
      <c r="K165" s="2">
        <f>J165-I165</f>
        <v>0</v>
      </c>
    </row>
    <row r="166" spans="1:11" x14ac:dyDescent="0.3">
      <c r="A166" s="1"/>
      <c r="B166" s="1"/>
      <c r="C166" s="1"/>
      <c r="D166" s="1"/>
      <c r="E166" s="1"/>
      <c r="F166" s="1" t="s">
        <v>163</v>
      </c>
      <c r="G166" s="2">
        <v>25448</v>
      </c>
      <c r="H166" s="2">
        <v>25943</v>
      </c>
      <c r="I166" s="2">
        <v>28102</v>
      </c>
      <c r="J166" s="2">
        <v>28102</v>
      </c>
      <c r="K166" s="2">
        <f>J166-I166</f>
        <v>0</v>
      </c>
    </row>
    <row r="167" spans="1:11" x14ac:dyDescent="0.3">
      <c r="A167" s="1"/>
      <c r="B167" s="1"/>
      <c r="C167" s="1"/>
      <c r="D167" s="1"/>
      <c r="E167" s="1"/>
      <c r="F167" s="1" t="s">
        <v>164</v>
      </c>
      <c r="G167" s="2">
        <v>15881</v>
      </c>
      <c r="H167" s="2">
        <v>15938</v>
      </c>
      <c r="I167" s="2">
        <v>16112</v>
      </c>
      <c r="J167" s="2">
        <v>16112</v>
      </c>
      <c r="K167" s="2">
        <f>J167-I167</f>
        <v>0</v>
      </c>
    </row>
    <row r="168" spans="1:11" x14ac:dyDescent="0.3">
      <c r="A168" s="1"/>
      <c r="B168" s="1"/>
      <c r="C168" s="1"/>
      <c r="D168" s="1"/>
      <c r="E168" s="1"/>
      <c r="F168" s="1" t="s">
        <v>165</v>
      </c>
      <c r="G168" s="2">
        <v>27465</v>
      </c>
      <c r="H168" s="2">
        <v>19539</v>
      </c>
      <c r="I168" s="2">
        <v>18385</v>
      </c>
      <c r="J168" s="2">
        <v>18385</v>
      </c>
      <c r="K168" s="2">
        <f>J168-I168</f>
        <v>0</v>
      </c>
    </row>
    <row r="169" spans="1:11" ht="15" thickBot="1" x14ac:dyDescent="0.35">
      <c r="A169" s="1"/>
      <c r="B169" s="1"/>
      <c r="C169" s="1"/>
      <c r="D169" s="1"/>
      <c r="E169" s="1"/>
      <c r="F169" s="1" t="s">
        <v>166</v>
      </c>
      <c r="G169" s="3">
        <v>290</v>
      </c>
      <c r="H169" s="3">
        <v>2437</v>
      </c>
      <c r="I169" s="3">
        <v>0</v>
      </c>
      <c r="J169" s="3">
        <v>0</v>
      </c>
      <c r="K169" s="3">
        <f>J169-I169</f>
        <v>0</v>
      </c>
    </row>
    <row r="170" spans="1:11" x14ac:dyDescent="0.3">
      <c r="A170" s="1"/>
      <c r="B170" s="1"/>
      <c r="C170" s="1"/>
      <c r="D170" s="1"/>
      <c r="E170" s="1" t="s">
        <v>167</v>
      </c>
      <c r="F170" s="1"/>
      <c r="G170" s="2">
        <f>ROUND(SUM(G164:G169),5)</f>
        <v>74365</v>
      </c>
      <c r="H170" s="2">
        <f>ROUND(SUM(H164:H169),5)</f>
        <v>69289</v>
      </c>
      <c r="I170" s="2">
        <f>ROUND(SUM(I164:I169),5)</f>
        <v>62599</v>
      </c>
      <c r="J170" s="2">
        <f t="shared" ref="J170:K170" si="38">ROUND(SUM(J164:J169),5)</f>
        <v>62599</v>
      </c>
      <c r="K170" s="2">
        <f t="shared" si="38"/>
        <v>0</v>
      </c>
    </row>
    <row r="171" spans="1:11" ht="30" customHeight="1" x14ac:dyDescent="0.3">
      <c r="A171" s="1"/>
      <c r="B171" s="1"/>
      <c r="C171" s="1"/>
      <c r="D171" s="1"/>
      <c r="E171" s="1" t="s">
        <v>168</v>
      </c>
      <c r="F171" s="1"/>
      <c r="G171" s="2"/>
      <c r="H171" s="2"/>
      <c r="I171" s="2"/>
      <c r="J171" s="2"/>
      <c r="K171" s="2"/>
    </row>
    <row r="172" spans="1:11" x14ac:dyDescent="0.3">
      <c r="A172" s="1"/>
      <c r="B172" s="1"/>
      <c r="C172" s="1"/>
      <c r="D172" s="1"/>
      <c r="E172" s="1"/>
      <c r="F172" s="1" t="s">
        <v>169</v>
      </c>
      <c r="G172" s="2">
        <v>5995.11</v>
      </c>
      <c r="H172" s="2">
        <v>4888.97</v>
      </c>
      <c r="I172" s="2">
        <v>11767.346156617054</v>
      </c>
      <c r="J172" s="2">
        <v>5239.07</v>
      </c>
      <c r="K172" s="2">
        <f>J172-I172</f>
        <v>-6528.2761566170539</v>
      </c>
    </row>
    <row r="173" spans="1:11" x14ac:dyDescent="0.3">
      <c r="A173" s="1"/>
      <c r="B173" s="1"/>
      <c r="C173" s="1"/>
      <c r="D173" s="1"/>
      <c r="E173" s="1"/>
      <c r="F173" s="1" t="s">
        <v>170</v>
      </c>
      <c r="G173" s="2">
        <v>445.37</v>
      </c>
      <c r="H173" s="2">
        <v>1081.6099999999999</v>
      </c>
      <c r="I173" s="2">
        <v>776.44389413073986</v>
      </c>
      <c r="J173" s="2">
        <v>445.08</v>
      </c>
      <c r="K173" s="2">
        <f>J173-I173</f>
        <v>-331.36389413073988</v>
      </c>
    </row>
    <row r="174" spans="1:11" x14ac:dyDescent="0.3">
      <c r="A174" s="1"/>
      <c r="B174" s="1"/>
      <c r="C174" s="1"/>
      <c r="D174" s="1"/>
      <c r="E174" s="1"/>
      <c r="F174" s="1" t="s">
        <v>171</v>
      </c>
      <c r="G174" s="2">
        <v>580.44000000000005</v>
      </c>
      <c r="H174" s="2">
        <v>1473.48</v>
      </c>
      <c r="I174" s="2">
        <v>1852.0734165113988</v>
      </c>
      <c r="J174" s="2">
        <v>1458.88</v>
      </c>
      <c r="K174" s="2">
        <f>J174-I174</f>
        <v>-393.19341651139871</v>
      </c>
    </row>
    <row r="175" spans="1:11" ht="15" thickBot="1" x14ac:dyDescent="0.35">
      <c r="A175" s="1"/>
      <c r="B175" s="1"/>
      <c r="C175" s="1"/>
      <c r="D175" s="1"/>
      <c r="E175" s="1"/>
      <c r="F175" s="1" t="s">
        <v>172</v>
      </c>
      <c r="G175" s="3">
        <v>0</v>
      </c>
      <c r="H175" s="3">
        <v>1323</v>
      </c>
      <c r="I175" s="3">
        <v>0</v>
      </c>
      <c r="J175" s="3">
        <v>0</v>
      </c>
      <c r="K175" s="3">
        <f>J175-I175</f>
        <v>0</v>
      </c>
    </row>
    <row r="176" spans="1:11" x14ac:dyDescent="0.3">
      <c r="A176" s="1"/>
      <c r="B176" s="1"/>
      <c r="C176" s="1"/>
      <c r="D176" s="1"/>
      <c r="E176" s="1" t="s">
        <v>173</v>
      </c>
      <c r="F176" s="1"/>
      <c r="G176" s="2">
        <f>ROUND(SUM(G171:G175),5)</f>
        <v>7020.92</v>
      </c>
      <c r="H176" s="2">
        <f>ROUND(SUM(H171:H175),5)</f>
        <v>8767.06</v>
      </c>
      <c r="I176" s="2">
        <f>ROUND(SUM(I171:I175),5)</f>
        <v>14395.86347</v>
      </c>
      <c r="J176" s="2">
        <f t="shared" ref="J176:K176" si="39">ROUND(SUM(J171:J175),5)</f>
        <v>7143.03</v>
      </c>
      <c r="K176" s="2">
        <f t="shared" si="39"/>
        <v>-7252.8334699999996</v>
      </c>
    </row>
    <row r="177" spans="1:11" ht="30" customHeight="1" x14ac:dyDescent="0.3">
      <c r="A177" s="1"/>
      <c r="B177" s="1"/>
      <c r="C177" s="1"/>
      <c r="D177" s="1"/>
      <c r="E177" s="1" t="s">
        <v>174</v>
      </c>
      <c r="F177" s="1"/>
      <c r="G177" s="2">
        <v>73786.460000000006</v>
      </c>
      <c r="H177" s="2">
        <v>89928.12</v>
      </c>
      <c r="I177" s="2">
        <v>65320.98</v>
      </c>
      <c r="J177" s="2">
        <v>65320.98</v>
      </c>
      <c r="K177" s="2">
        <f>J177-I177</f>
        <v>0</v>
      </c>
    </row>
    <row r="178" spans="1:11" ht="15" thickBot="1" x14ac:dyDescent="0.35">
      <c r="A178" s="1"/>
      <c r="B178" s="1"/>
      <c r="C178" s="1"/>
      <c r="D178" s="1"/>
      <c r="E178" s="1" t="s">
        <v>175</v>
      </c>
      <c r="F178" s="1"/>
      <c r="G178" s="4">
        <v>2743.5</v>
      </c>
      <c r="H178" s="4">
        <v>0</v>
      </c>
      <c r="I178" s="4">
        <v>6000.34</v>
      </c>
      <c r="J178" s="4">
        <v>6000.34</v>
      </c>
      <c r="K178" s="4">
        <f>J178-I178</f>
        <v>0</v>
      </c>
    </row>
    <row r="179" spans="1:11" ht="15" thickBot="1" x14ac:dyDescent="0.35">
      <c r="A179" s="1"/>
      <c r="B179" s="1"/>
      <c r="C179" s="1"/>
      <c r="D179" s="1" t="s">
        <v>176</v>
      </c>
      <c r="E179" s="1"/>
      <c r="F179" s="1"/>
      <c r="G179" s="6">
        <f>ROUND(SUM(G150:G152)+SUM(G162:G163)+G170+SUM(G176:G178),5)</f>
        <v>610455.93000000005</v>
      </c>
      <c r="H179" s="6">
        <f>ROUND(SUM(H150:H152)+SUM(H162:H163)+H170+SUM(H176:H178),5)</f>
        <v>513924.27</v>
      </c>
      <c r="I179" s="6">
        <f>ROUND(SUM(I150:I152)+SUM(I162:I163)+I170+SUM(I176:I178),5)</f>
        <v>388449.81664999999</v>
      </c>
      <c r="J179" s="6">
        <f t="shared" ref="J179:K179" si="40">ROUND(SUM(J150:J152)+SUM(J162:J163)+J170+SUM(J176:J178),5)</f>
        <v>304845.13</v>
      </c>
      <c r="K179" s="6">
        <f t="shared" si="40"/>
        <v>-83604.686650000003</v>
      </c>
    </row>
    <row r="180" spans="1:11" ht="30" customHeight="1" thickBot="1" x14ac:dyDescent="0.35">
      <c r="A180" s="1"/>
      <c r="B180" s="1"/>
      <c r="C180" s="1" t="s">
        <v>177</v>
      </c>
      <c r="D180" s="1"/>
      <c r="E180" s="1"/>
      <c r="F180" s="1"/>
      <c r="G180" s="6">
        <f>ROUND(G61+G84+G110+G132+G149+G179,5)</f>
        <v>10982580.397949999</v>
      </c>
      <c r="H180" s="6">
        <f>ROUND(H61+H84+H110+H132+H149+H179,5)</f>
        <v>11033999.439999999</v>
      </c>
      <c r="I180" s="6">
        <f>ROUND(I61+I84+I110+I132+I149+I179,5)</f>
        <v>11940189.94709</v>
      </c>
      <c r="J180" s="6">
        <f>ROUND(J61+J84+J110+J132+J149+J179,5)</f>
        <v>5615077.1958900001</v>
      </c>
      <c r="K180" s="6">
        <f>ROUND(K61+K84+K110+K132+K149+K179,5)</f>
        <v>-2260371.1415200001</v>
      </c>
    </row>
    <row r="181" spans="1:11" s="8" customFormat="1" ht="30" customHeight="1" thickBot="1" x14ac:dyDescent="0.25">
      <c r="A181" s="1" t="s">
        <v>178</v>
      </c>
      <c r="B181" s="1"/>
      <c r="C181" s="1"/>
      <c r="D181" s="1"/>
      <c r="E181" s="1"/>
      <c r="F181" s="1"/>
      <c r="G181" s="7">
        <f>ROUND(G60-G180,5)</f>
        <v>-3598573.5879500001</v>
      </c>
      <c r="H181" s="7">
        <f>ROUND(H60-H180,5)</f>
        <v>-3669733.28</v>
      </c>
      <c r="I181" s="7" t="e">
        <f>ROUND(I60-I180,5)</f>
        <v>#REF!</v>
      </c>
      <c r="J181" s="7" t="e">
        <f>ROUND(J60-J180,5)</f>
        <v>#REF!</v>
      </c>
      <c r="K181" s="7" t="e">
        <f>ROUND(K60-K180,5)</f>
        <v>#REF!</v>
      </c>
    </row>
    <row r="182" spans="1:11" ht="15" thickTop="1" x14ac:dyDescent="0.3"/>
  </sheetData>
  <pageMargins left="0.7" right="0.7" top="0.75" bottom="0.75" header="0.1" footer="0.3"/>
  <pageSetup orientation="portrait" verticalDpi="0" r:id="rId1"/>
  <headerFooter>
    <oddHeader>&amp;L&amp;"Arial,Bold"&amp;8 12:46 PM&amp;"Arial,Bold"&amp;8 04/23/18&amp;"Arial,Bold"&amp;8 Accrual Basis&amp;C&amp;"Arial,Bold"&amp;12 ELSIE WHITLOW STOKES&amp;"Arial,Bold"&amp;14 Profit &amp;&amp; Loss&amp;"Arial,Bold"&amp;10 July 2015 through June 2018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91440</xdr:colOff>
                <xdr:row>3</xdr:row>
                <xdr:rowOff>30480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4</xdr:col>
                <xdr:colOff>91440</xdr:colOff>
                <xdr:row>3</xdr:row>
                <xdr:rowOff>30480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>
      <selection activeCell="F32" sqref="F32"/>
    </sheetView>
  </sheetViews>
  <sheetFormatPr defaultColWidth="8.88671875" defaultRowHeight="14.4" x14ac:dyDescent="0.3"/>
  <cols>
    <col min="1" max="1" width="3" style="14" customWidth="1"/>
    <col min="2" max="2" width="4.109375" style="14" customWidth="1"/>
    <col min="3" max="3" width="54" style="14" customWidth="1"/>
    <col min="4" max="4" width="3.6640625" style="14" customWidth="1"/>
    <col min="5" max="5" width="90.33203125" style="14" customWidth="1"/>
    <col min="6" max="7" width="8.88671875" style="14"/>
    <col min="8" max="8" width="15.44140625" style="14" customWidth="1"/>
    <col min="9" max="9" width="5.109375" style="14" customWidth="1"/>
    <col min="10" max="11" width="8.88671875" style="14"/>
    <col min="12" max="12" width="3" style="14" customWidth="1"/>
    <col min="13" max="15" width="8.88671875" style="14"/>
    <col min="16" max="16" width="7" style="14" customWidth="1"/>
    <col min="17" max="256" width="8.88671875" style="14"/>
    <col min="257" max="257" width="3" style="14" customWidth="1"/>
    <col min="258" max="258" width="4.109375" style="14" customWidth="1"/>
    <col min="259" max="259" width="54" style="14" customWidth="1"/>
    <col min="260" max="260" width="3.6640625" style="14" customWidth="1"/>
    <col min="261" max="261" width="90.33203125" style="14" customWidth="1"/>
    <col min="262" max="263" width="8.88671875" style="14"/>
    <col min="264" max="264" width="15.44140625" style="14" customWidth="1"/>
    <col min="265" max="265" width="5.109375" style="14" customWidth="1"/>
    <col min="266" max="267" width="8.88671875" style="14"/>
    <col min="268" max="268" width="3" style="14" customWidth="1"/>
    <col min="269" max="271" width="8.88671875" style="14"/>
    <col min="272" max="272" width="7" style="14" customWidth="1"/>
    <col min="273" max="512" width="8.88671875" style="14"/>
    <col min="513" max="513" width="3" style="14" customWidth="1"/>
    <col min="514" max="514" width="4.109375" style="14" customWidth="1"/>
    <col min="515" max="515" width="54" style="14" customWidth="1"/>
    <col min="516" max="516" width="3.6640625" style="14" customWidth="1"/>
    <col min="517" max="517" width="90.33203125" style="14" customWidth="1"/>
    <col min="518" max="519" width="8.88671875" style="14"/>
    <col min="520" max="520" width="15.44140625" style="14" customWidth="1"/>
    <col min="521" max="521" width="5.109375" style="14" customWidth="1"/>
    <col min="522" max="523" width="8.88671875" style="14"/>
    <col min="524" max="524" width="3" style="14" customWidth="1"/>
    <col min="525" max="527" width="8.88671875" style="14"/>
    <col min="528" max="528" width="7" style="14" customWidth="1"/>
    <col min="529" max="768" width="8.88671875" style="14"/>
    <col min="769" max="769" width="3" style="14" customWidth="1"/>
    <col min="770" max="770" width="4.109375" style="14" customWidth="1"/>
    <col min="771" max="771" width="54" style="14" customWidth="1"/>
    <col min="772" max="772" width="3.6640625" style="14" customWidth="1"/>
    <col min="773" max="773" width="90.33203125" style="14" customWidth="1"/>
    <col min="774" max="775" width="8.88671875" style="14"/>
    <col min="776" max="776" width="15.44140625" style="14" customWidth="1"/>
    <col min="777" max="777" width="5.109375" style="14" customWidth="1"/>
    <col min="778" max="779" width="8.88671875" style="14"/>
    <col min="780" max="780" width="3" style="14" customWidth="1"/>
    <col min="781" max="783" width="8.88671875" style="14"/>
    <col min="784" max="784" width="7" style="14" customWidth="1"/>
    <col min="785" max="1024" width="8.88671875" style="14"/>
    <col min="1025" max="1025" width="3" style="14" customWidth="1"/>
    <col min="1026" max="1026" width="4.109375" style="14" customWidth="1"/>
    <col min="1027" max="1027" width="54" style="14" customWidth="1"/>
    <col min="1028" max="1028" width="3.6640625" style="14" customWidth="1"/>
    <col min="1029" max="1029" width="90.33203125" style="14" customWidth="1"/>
    <col min="1030" max="1031" width="8.88671875" style="14"/>
    <col min="1032" max="1032" width="15.44140625" style="14" customWidth="1"/>
    <col min="1033" max="1033" width="5.109375" style="14" customWidth="1"/>
    <col min="1034" max="1035" width="8.88671875" style="14"/>
    <col min="1036" max="1036" width="3" style="14" customWidth="1"/>
    <col min="1037" max="1039" width="8.88671875" style="14"/>
    <col min="1040" max="1040" width="7" style="14" customWidth="1"/>
    <col min="1041" max="1280" width="8.88671875" style="14"/>
    <col min="1281" max="1281" width="3" style="14" customWidth="1"/>
    <col min="1282" max="1282" width="4.109375" style="14" customWidth="1"/>
    <col min="1283" max="1283" width="54" style="14" customWidth="1"/>
    <col min="1284" max="1284" width="3.6640625" style="14" customWidth="1"/>
    <col min="1285" max="1285" width="90.33203125" style="14" customWidth="1"/>
    <col min="1286" max="1287" width="8.88671875" style="14"/>
    <col min="1288" max="1288" width="15.44140625" style="14" customWidth="1"/>
    <col min="1289" max="1289" width="5.109375" style="14" customWidth="1"/>
    <col min="1290" max="1291" width="8.88671875" style="14"/>
    <col min="1292" max="1292" width="3" style="14" customWidth="1"/>
    <col min="1293" max="1295" width="8.88671875" style="14"/>
    <col min="1296" max="1296" width="7" style="14" customWidth="1"/>
    <col min="1297" max="1536" width="8.88671875" style="14"/>
    <col min="1537" max="1537" width="3" style="14" customWidth="1"/>
    <col min="1538" max="1538" width="4.109375" style="14" customWidth="1"/>
    <col min="1539" max="1539" width="54" style="14" customWidth="1"/>
    <col min="1540" max="1540" width="3.6640625" style="14" customWidth="1"/>
    <col min="1541" max="1541" width="90.33203125" style="14" customWidth="1"/>
    <col min="1542" max="1543" width="8.88671875" style="14"/>
    <col min="1544" max="1544" width="15.44140625" style="14" customWidth="1"/>
    <col min="1545" max="1545" width="5.109375" style="14" customWidth="1"/>
    <col min="1546" max="1547" width="8.88671875" style="14"/>
    <col min="1548" max="1548" width="3" style="14" customWidth="1"/>
    <col min="1549" max="1551" width="8.88671875" style="14"/>
    <col min="1552" max="1552" width="7" style="14" customWidth="1"/>
    <col min="1553" max="1792" width="8.88671875" style="14"/>
    <col min="1793" max="1793" width="3" style="14" customWidth="1"/>
    <col min="1794" max="1794" width="4.109375" style="14" customWidth="1"/>
    <col min="1795" max="1795" width="54" style="14" customWidth="1"/>
    <col min="1796" max="1796" width="3.6640625" style="14" customWidth="1"/>
    <col min="1797" max="1797" width="90.33203125" style="14" customWidth="1"/>
    <col min="1798" max="1799" width="8.88671875" style="14"/>
    <col min="1800" max="1800" width="15.44140625" style="14" customWidth="1"/>
    <col min="1801" max="1801" width="5.109375" style="14" customWidth="1"/>
    <col min="1802" max="1803" width="8.88671875" style="14"/>
    <col min="1804" max="1804" width="3" style="14" customWidth="1"/>
    <col min="1805" max="1807" width="8.88671875" style="14"/>
    <col min="1808" max="1808" width="7" style="14" customWidth="1"/>
    <col min="1809" max="2048" width="8.88671875" style="14"/>
    <col min="2049" max="2049" width="3" style="14" customWidth="1"/>
    <col min="2050" max="2050" width="4.109375" style="14" customWidth="1"/>
    <col min="2051" max="2051" width="54" style="14" customWidth="1"/>
    <col min="2052" max="2052" width="3.6640625" style="14" customWidth="1"/>
    <col min="2053" max="2053" width="90.33203125" style="14" customWidth="1"/>
    <col min="2054" max="2055" width="8.88671875" style="14"/>
    <col min="2056" max="2056" width="15.44140625" style="14" customWidth="1"/>
    <col min="2057" max="2057" width="5.109375" style="14" customWidth="1"/>
    <col min="2058" max="2059" width="8.88671875" style="14"/>
    <col min="2060" max="2060" width="3" style="14" customWidth="1"/>
    <col min="2061" max="2063" width="8.88671875" style="14"/>
    <col min="2064" max="2064" width="7" style="14" customWidth="1"/>
    <col min="2065" max="2304" width="8.88671875" style="14"/>
    <col min="2305" max="2305" width="3" style="14" customWidth="1"/>
    <col min="2306" max="2306" width="4.109375" style="14" customWidth="1"/>
    <col min="2307" max="2307" width="54" style="14" customWidth="1"/>
    <col min="2308" max="2308" width="3.6640625" style="14" customWidth="1"/>
    <col min="2309" max="2309" width="90.33203125" style="14" customWidth="1"/>
    <col min="2310" max="2311" width="8.88671875" style="14"/>
    <col min="2312" max="2312" width="15.44140625" style="14" customWidth="1"/>
    <col min="2313" max="2313" width="5.109375" style="14" customWidth="1"/>
    <col min="2314" max="2315" width="8.88671875" style="14"/>
    <col min="2316" max="2316" width="3" style="14" customWidth="1"/>
    <col min="2317" max="2319" width="8.88671875" style="14"/>
    <col min="2320" max="2320" width="7" style="14" customWidth="1"/>
    <col min="2321" max="2560" width="8.88671875" style="14"/>
    <col min="2561" max="2561" width="3" style="14" customWidth="1"/>
    <col min="2562" max="2562" width="4.109375" style="14" customWidth="1"/>
    <col min="2563" max="2563" width="54" style="14" customWidth="1"/>
    <col min="2564" max="2564" width="3.6640625" style="14" customWidth="1"/>
    <col min="2565" max="2565" width="90.33203125" style="14" customWidth="1"/>
    <col min="2566" max="2567" width="8.88671875" style="14"/>
    <col min="2568" max="2568" width="15.44140625" style="14" customWidth="1"/>
    <col min="2569" max="2569" width="5.109375" style="14" customWidth="1"/>
    <col min="2570" max="2571" width="8.88671875" style="14"/>
    <col min="2572" max="2572" width="3" style="14" customWidth="1"/>
    <col min="2573" max="2575" width="8.88671875" style="14"/>
    <col min="2576" max="2576" width="7" style="14" customWidth="1"/>
    <col min="2577" max="2816" width="8.88671875" style="14"/>
    <col min="2817" max="2817" width="3" style="14" customWidth="1"/>
    <col min="2818" max="2818" width="4.109375" style="14" customWidth="1"/>
    <col min="2819" max="2819" width="54" style="14" customWidth="1"/>
    <col min="2820" max="2820" width="3.6640625" style="14" customWidth="1"/>
    <col min="2821" max="2821" width="90.33203125" style="14" customWidth="1"/>
    <col min="2822" max="2823" width="8.88671875" style="14"/>
    <col min="2824" max="2824" width="15.44140625" style="14" customWidth="1"/>
    <col min="2825" max="2825" width="5.109375" style="14" customWidth="1"/>
    <col min="2826" max="2827" width="8.88671875" style="14"/>
    <col min="2828" max="2828" width="3" style="14" customWidth="1"/>
    <col min="2829" max="2831" width="8.88671875" style="14"/>
    <col min="2832" max="2832" width="7" style="14" customWidth="1"/>
    <col min="2833" max="3072" width="8.88671875" style="14"/>
    <col min="3073" max="3073" width="3" style="14" customWidth="1"/>
    <col min="3074" max="3074" width="4.109375" style="14" customWidth="1"/>
    <col min="3075" max="3075" width="54" style="14" customWidth="1"/>
    <col min="3076" max="3076" width="3.6640625" style="14" customWidth="1"/>
    <col min="3077" max="3077" width="90.33203125" style="14" customWidth="1"/>
    <col min="3078" max="3079" width="8.88671875" style="14"/>
    <col min="3080" max="3080" width="15.44140625" style="14" customWidth="1"/>
    <col min="3081" max="3081" width="5.109375" style="14" customWidth="1"/>
    <col min="3082" max="3083" width="8.88671875" style="14"/>
    <col min="3084" max="3084" width="3" style="14" customWidth="1"/>
    <col min="3085" max="3087" width="8.88671875" style="14"/>
    <col min="3088" max="3088" width="7" style="14" customWidth="1"/>
    <col min="3089" max="3328" width="8.88671875" style="14"/>
    <col min="3329" max="3329" width="3" style="14" customWidth="1"/>
    <col min="3330" max="3330" width="4.109375" style="14" customWidth="1"/>
    <col min="3331" max="3331" width="54" style="14" customWidth="1"/>
    <col min="3332" max="3332" width="3.6640625" style="14" customWidth="1"/>
    <col min="3333" max="3333" width="90.33203125" style="14" customWidth="1"/>
    <col min="3334" max="3335" width="8.88671875" style="14"/>
    <col min="3336" max="3336" width="15.44140625" style="14" customWidth="1"/>
    <col min="3337" max="3337" width="5.109375" style="14" customWidth="1"/>
    <col min="3338" max="3339" width="8.88671875" style="14"/>
    <col min="3340" max="3340" width="3" style="14" customWidth="1"/>
    <col min="3341" max="3343" width="8.88671875" style="14"/>
    <col min="3344" max="3344" width="7" style="14" customWidth="1"/>
    <col min="3345" max="3584" width="8.88671875" style="14"/>
    <col min="3585" max="3585" width="3" style="14" customWidth="1"/>
    <col min="3586" max="3586" width="4.109375" style="14" customWidth="1"/>
    <col min="3587" max="3587" width="54" style="14" customWidth="1"/>
    <col min="3588" max="3588" width="3.6640625" style="14" customWidth="1"/>
    <col min="3589" max="3589" width="90.33203125" style="14" customWidth="1"/>
    <col min="3590" max="3591" width="8.88671875" style="14"/>
    <col min="3592" max="3592" width="15.44140625" style="14" customWidth="1"/>
    <col min="3593" max="3593" width="5.109375" style="14" customWidth="1"/>
    <col min="3594" max="3595" width="8.88671875" style="14"/>
    <col min="3596" max="3596" width="3" style="14" customWidth="1"/>
    <col min="3597" max="3599" width="8.88671875" style="14"/>
    <col min="3600" max="3600" width="7" style="14" customWidth="1"/>
    <col min="3601" max="3840" width="8.88671875" style="14"/>
    <col min="3841" max="3841" width="3" style="14" customWidth="1"/>
    <col min="3842" max="3842" width="4.109375" style="14" customWidth="1"/>
    <col min="3843" max="3843" width="54" style="14" customWidth="1"/>
    <col min="3844" max="3844" width="3.6640625" style="14" customWidth="1"/>
    <col min="3845" max="3845" width="90.33203125" style="14" customWidth="1"/>
    <col min="3846" max="3847" width="8.88671875" style="14"/>
    <col min="3848" max="3848" width="15.44140625" style="14" customWidth="1"/>
    <col min="3849" max="3849" width="5.109375" style="14" customWidth="1"/>
    <col min="3850" max="3851" width="8.88671875" style="14"/>
    <col min="3852" max="3852" width="3" style="14" customWidth="1"/>
    <col min="3853" max="3855" width="8.88671875" style="14"/>
    <col min="3856" max="3856" width="7" style="14" customWidth="1"/>
    <col min="3857" max="4096" width="8.88671875" style="14"/>
    <col min="4097" max="4097" width="3" style="14" customWidth="1"/>
    <col min="4098" max="4098" width="4.109375" style="14" customWidth="1"/>
    <col min="4099" max="4099" width="54" style="14" customWidth="1"/>
    <col min="4100" max="4100" width="3.6640625" style="14" customWidth="1"/>
    <col min="4101" max="4101" width="90.33203125" style="14" customWidth="1"/>
    <col min="4102" max="4103" width="8.88671875" style="14"/>
    <col min="4104" max="4104" width="15.44140625" style="14" customWidth="1"/>
    <col min="4105" max="4105" width="5.109375" style="14" customWidth="1"/>
    <col min="4106" max="4107" width="8.88671875" style="14"/>
    <col min="4108" max="4108" width="3" style="14" customWidth="1"/>
    <col min="4109" max="4111" width="8.88671875" style="14"/>
    <col min="4112" max="4112" width="7" style="14" customWidth="1"/>
    <col min="4113" max="4352" width="8.88671875" style="14"/>
    <col min="4353" max="4353" width="3" style="14" customWidth="1"/>
    <col min="4354" max="4354" width="4.109375" style="14" customWidth="1"/>
    <col min="4355" max="4355" width="54" style="14" customWidth="1"/>
    <col min="4356" max="4356" width="3.6640625" style="14" customWidth="1"/>
    <col min="4357" max="4357" width="90.33203125" style="14" customWidth="1"/>
    <col min="4358" max="4359" width="8.88671875" style="14"/>
    <col min="4360" max="4360" width="15.44140625" style="14" customWidth="1"/>
    <col min="4361" max="4361" width="5.109375" style="14" customWidth="1"/>
    <col min="4362" max="4363" width="8.88671875" style="14"/>
    <col min="4364" max="4364" width="3" style="14" customWidth="1"/>
    <col min="4365" max="4367" width="8.88671875" style="14"/>
    <col min="4368" max="4368" width="7" style="14" customWidth="1"/>
    <col min="4369" max="4608" width="8.88671875" style="14"/>
    <col min="4609" max="4609" width="3" style="14" customWidth="1"/>
    <col min="4610" max="4610" width="4.109375" style="14" customWidth="1"/>
    <col min="4611" max="4611" width="54" style="14" customWidth="1"/>
    <col min="4612" max="4612" width="3.6640625" style="14" customWidth="1"/>
    <col min="4613" max="4613" width="90.33203125" style="14" customWidth="1"/>
    <col min="4614" max="4615" width="8.88671875" style="14"/>
    <col min="4616" max="4616" width="15.44140625" style="14" customWidth="1"/>
    <col min="4617" max="4617" width="5.109375" style="14" customWidth="1"/>
    <col min="4618" max="4619" width="8.88671875" style="14"/>
    <col min="4620" max="4620" width="3" style="14" customWidth="1"/>
    <col min="4621" max="4623" width="8.88671875" style="14"/>
    <col min="4624" max="4624" width="7" style="14" customWidth="1"/>
    <col min="4625" max="4864" width="8.88671875" style="14"/>
    <col min="4865" max="4865" width="3" style="14" customWidth="1"/>
    <col min="4866" max="4866" width="4.109375" style="14" customWidth="1"/>
    <col min="4867" max="4867" width="54" style="14" customWidth="1"/>
    <col min="4868" max="4868" width="3.6640625" style="14" customWidth="1"/>
    <col min="4869" max="4869" width="90.33203125" style="14" customWidth="1"/>
    <col min="4870" max="4871" width="8.88671875" style="14"/>
    <col min="4872" max="4872" width="15.44140625" style="14" customWidth="1"/>
    <col min="4873" max="4873" width="5.109375" style="14" customWidth="1"/>
    <col min="4874" max="4875" width="8.88671875" style="14"/>
    <col min="4876" max="4876" width="3" style="14" customWidth="1"/>
    <col min="4877" max="4879" width="8.88671875" style="14"/>
    <col min="4880" max="4880" width="7" style="14" customWidth="1"/>
    <col min="4881" max="5120" width="8.88671875" style="14"/>
    <col min="5121" max="5121" width="3" style="14" customWidth="1"/>
    <col min="5122" max="5122" width="4.109375" style="14" customWidth="1"/>
    <col min="5123" max="5123" width="54" style="14" customWidth="1"/>
    <col min="5124" max="5124" width="3.6640625" style="14" customWidth="1"/>
    <col min="5125" max="5125" width="90.33203125" style="14" customWidth="1"/>
    <col min="5126" max="5127" width="8.88671875" style="14"/>
    <col min="5128" max="5128" width="15.44140625" style="14" customWidth="1"/>
    <col min="5129" max="5129" width="5.109375" style="14" customWidth="1"/>
    <col min="5130" max="5131" width="8.88671875" style="14"/>
    <col min="5132" max="5132" width="3" style="14" customWidth="1"/>
    <col min="5133" max="5135" width="8.88671875" style="14"/>
    <col min="5136" max="5136" width="7" style="14" customWidth="1"/>
    <col min="5137" max="5376" width="8.88671875" style="14"/>
    <col min="5377" max="5377" width="3" style="14" customWidth="1"/>
    <col min="5378" max="5378" width="4.109375" style="14" customWidth="1"/>
    <col min="5379" max="5379" width="54" style="14" customWidth="1"/>
    <col min="5380" max="5380" width="3.6640625" style="14" customWidth="1"/>
    <col min="5381" max="5381" width="90.33203125" style="14" customWidth="1"/>
    <col min="5382" max="5383" width="8.88671875" style="14"/>
    <col min="5384" max="5384" width="15.44140625" style="14" customWidth="1"/>
    <col min="5385" max="5385" width="5.109375" style="14" customWidth="1"/>
    <col min="5386" max="5387" width="8.88671875" style="14"/>
    <col min="5388" max="5388" width="3" style="14" customWidth="1"/>
    <col min="5389" max="5391" width="8.88671875" style="14"/>
    <col min="5392" max="5392" width="7" style="14" customWidth="1"/>
    <col min="5393" max="5632" width="8.88671875" style="14"/>
    <col min="5633" max="5633" width="3" style="14" customWidth="1"/>
    <col min="5634" max="5634" width="4.109375" style="14" customWidth="1"/>
    <col min="5635" max="5635" width="54" style="14" customWidth="1"/>
    <col min="5636" max="5636" width="3.6640625" style="14" customWidth="1"/>
    <col min="5637" max="5637" width="90.33203125" style="14" customWidth="1"/>
    <col min="5638" max="5639" width="8.88671875" style="14"/>
    <col min="5640" max="5640" width="15.44140625" style="14" customWidth="1"/>
    <col min="5641" max="5641" width="5.109375" style="14" customWidth="1"/>
    <col min="5642" max="5643" width="8.88671875" style="14"/>
    <col min="5644" max="5644" width="3" style="14" customWidth="1"/>
    <col min="5645" max="5647" width="8.88671875" style="14"/>
    <col min="5648" max="5648" width="7" style="14" customWidth="1"/>
    <col min="5649" max="5888" width="8.88671875" style="14"/>
    <col min="5889" max="5889" width="3" style="14" customWidth="1"/>
    <col min="5890" max="5890" width="4.109375" style="14" customWidth="1"/>
    <col min="5891" max="5891" width="54" style="14" customWidth="1"/>
    <col min="5892" max="5892" width="3.6640625" style="14" customWidth="1"/>
    <col min="5893" max="5893" width="90.33203125" style="14" customWidth="1"/>
    <col min="5894" max="5895" width="8.88671875" style="14"/>
    <col min="5896" max="5896" width="15.44140625" style="14" customWidth="1"/>
    <col min="5897" max="5897" width="5.109375" style="14" customWidth="1"/>
    <col min="5898" max="5899" width="8.88671875" style="14"/>
    <col min="5900" max="5900" width="3" style="14" customWidth="1"/>
    <col min="5901" max="5903" width="8.88671875" style="14"/>
    <col min="5904" max="5904" width="7" style="14" customWidth="1"/>
    <col min="5905" max="6144" width="8.88671875" style="14"/>
    <col min="6145" max="6145" width="3" style="14" customWidth="1"/>
    <col min="6146" max="6146" width="4.109375" style="14" customWidth="1"/>
    <col min="6147" max="6147" width="54" style="14" customWidth="1"/>
    <col min="6148" max="6148" width="3.6640625" style="14" customWidth="1"/>
    <col min="6149" max="6149" width="90.33203125" style="14" customWidth="1"/>
    <col min="6150" max="6151" width="8.88671875" style="14"/>
    <col min="6152" max="6152" width="15.44140625" style="14" customWidth="1"/>
    <col min="6153" max="6153" width="5.109375" style="14" customWidth="1"/>
    <col min="6154" max="6155" width="8.88671875" style="14"/>
    <col min="6156" max="6156" width="3" style="14" customWidth="1"/>
    <col min="6157" max="6159" width="8.88671875" style="14"/>
    <col min="6160" max="6160" width="7" style="14" customWidth="1"/>
    <col min="6161" max="6400" width="8.88671875" style="14"/>
    <col min="6401" max="6401" width="3" style="14" customWidth="1"/>
    <col min="6402" max="6402" width="4.109375" style="14" customWidth="1"/>
    <col min="6403" max="6403" width="54" style="14" customWidth="1"/>
    <col min="6404" max="6404" width="3.6640625" style="14" customWidth="1"/>
    <col min="6405" max="6405" width="90.33203125" style="14" customWidth="1"/>
    <col min="6406" max="6407" width="8.88671875" style="14"/>
    <col min="6408" max="6408" width="15.44140625" style="14" customWidth="1"/>
    <col min="6409" max="6409" width="5.109375" style="14" customWidth="1"/>
    <col min="6410" max="6411" width="8.88671875" style="14"/>
    <col min="6412" max="6412" width="3" style="14" customWidth="1"/>
    <col min="6413" max="6415" width="8.88671875" style="14"/>
    <col min="6416" max="6416" width="7" style="14" customWidth="1"/>
    <col min="6417" max="6656" width="8.88671875" style="14"/>
    <col min="6657" max="6657" width="3" style="14" customWidth="1"/>
    <col min="6658" max="6658" width="4.109375" style="14" customWidth="1"/>
    <col min="6659" max="6659" width="54" style="14" customWidth="1"/>
    <col min="6660" max="6660" width="3.6640625" style="14" customWidth="1"/>
    <col min="6661" max="6661" width="90.33203125" style="14" customWidth="1"/>
    <col min="6662" max="6663" width="8.88671875" style="14"/>
    <col min="6664" max="6664" width="15.44140625" style="14" customWidth="1"/>
    <col min="6665" max="6665" width="5.109375" style="14" customWidth="1"/>
    <col min="6666" max="6667" width="8.88671875" style="14"/>
    <col min="6668" max="6668" width="3" style="14" customWidth="1"/>
    <col min="6669" max="6671" width="8.88671875" style="14"/>
    <col min="6672" max="6672" width="7" style="14" customWidth="1"/>
    <col min="6673" max="6912" width="8.88671875" style="14"/>
    <col min="6913" max="6913" width="3" style="14" customWidth="1"/>
    <col min="6914" max="6914" width="4.109375" style="14" customWidth="1"/>
    <col min="6915" max="6915" width="54" style="14" customWidth="1"/>
    <col min="6916" max="6916" width="3.6640625" style="14" customWidth="1"/>
    <col min="6917" max="6917" width="90.33203125" style="14" customWidth="1"/>
    <col min="6918" max="6919" width="8.88671875" style="14"/>
    <col min="6920" max="6920" width="15.44140625" style="14" customWidth="1"/>
    <col min="6921" max="6921" width="5.109375" style="14" customWidth="1"/>
    <col min="6922" max="6923" width="8.88671875" style="14"/>
    <col min="6924" max="6924" width="3" style="14" customWidth="1"/>
    <col min="6925" max="6927" width="8.88671875" style="14"/>
    <col min="6928" max="6928" width="7" style="14" customWidth="1"/>
    <col min="6929" max="7168" width="8.88671875" style="14"/>
    <col min="7169" max="7169" width="3" style="14" customWidth="1"/>
    <col min="7170" max="7170" width="4.109375" style="14" customWidth="1"/>
    <col min="7171" max="7171" width="54" style="14" customWidth="1"/>
    <col min="7172" max="7172" width="3.6640625" style="14" customWidth="1"/>
    <col min="7173" max="7173" width="90.33203125" style="14" customWidth="1"/>
    <col min="7174" max="7175" width="8.88671875" style="14"/>
    <col min="7176" max="7176" width="15.44140625" style="14" customWidth="1"/>
    <col min="7177" max="7177" width="5.109375" style="14" customWidth="1"/>
    <col min="7178" max="7179" width="8.88671875" style="14"/>
    <col min="7180" max="7180" width="3" style="14" customWidth="1"/>
    <col min="7181" max="7183" width="8.88671875" style="14"/>
    <col min="7184" max="7184" width="7" style="14" customWidth="1"/>
    <col min="7185" max="7424" width="8.88671875" style="14"/>
    <col min="7425" max="7425" width="3" style="14" customWidth="1"/>
    <col min="7426" max="7426" width="4.109375" style="14" customWidth="1"/>
    <col min="7427" max="7427" width="54" style="14" customWidth="1"/>
    <col min="7428" max="7428" width="3.6640625" style="14" customWidth="1"/>
    <col min="7429" max="7429" width="90.33203125" style="14" customWidth="1"/>
    <col min="7430" max="7431" width="8.88671875" style="14"/>
    <col min="7432" max="7432" width="15.44140625" style="14" customWidth="1"/>
    <col min="7433" max="7433" width="5.109375" style="14" customWidth="1"/>
    <col min="7434" max="7435" width="8.88671875" style="14"/>
    <col min="7436" max="7436" width="3" style="14" customWidth="1"/>
    <col min="7437" max="7439" width="8.88671875" style="14"/>
    <col min="7440" max="7440" width="7" style="14" customWidth="1"/>
    <col min="7441" max="7680" width="8.88671875" style="14"/>
    <col min="7681" max="7681" width="3" style="14" customWidth="1"/>
    <col min="7682" max="7682" width="4.109375" style="14" customWidth="1"/>
    <col min="7683" max="7683" width="54" style="14" customWidth="1"/>
    <col min="7684" max="7684" width="3.6640625" style="14" customWidth="1"/>
    <col min="7685" max="7685" width="90.33203125" style="14" customWidth="1"/>
    <col min="7686" max="7687" width="8.88671875" style="14"/>
    <col min="7688" max="7688" width="15.44140625" style="14" customWidth="1"/>
    <col min="7689" max="7689" width="5.109375" style="14" customWidth="1"/>
    <col min="7690" max="7691" width="8.88671875" style="14"/>
    <col min="7692" max="7692" width="3" style="14" customWidth="1"/>
    <col min="7693" max="7695" width="8.88671875" style="14"/>
    <col min="7696" max="7696" width="7" style="14" customWidth="1"/>
    <col min="7697" max="7936" width="8.88671875" style="14"/>
    <col min="7937" max="7937" width="3" style="14" customWidth="1"/>
    <col min="7938" max="7938" width="4.109375" style="14" customWidth="1"/>
    <col min="7939" max="7939" width="54" style="14" customWidth="1"/>
    <col min="7940" max="7940" width="3.6640625" style="14" customWidth="1"/>
    <col min="7941" max="7941" width="90.33203125" style="14" customWidth="1"/>
    <col min="7942" max="7943" width="8.88671875" style="14"/>
    <col min="7944" max="7944" width="15.44140625" style="14" customWidth="1"/>
    <col min="7945" max="7945" width="5.109375" style="14" customWidth="1"/>
    <col min="7946" max="7947" width="8.88671875" style="14"/>
    <col min="7948" max="7948" width="3" style="14" customWidth="1"/>
    <col min="7949" max="7951" width="8.88671875" style="14"/>
    <col min="7952" max="7952" width="7" style="14" customWidth="1"/>
    <col min="7953" max="8192" width="8.88671875" style="14"/>
    <col min="8193" max="8193" width="3" style="14" customWidth="1"/>
    <col min="8194" max="8194" width="4.109375" style="14" customWidth="1"/>
    <col min="8195" max="8195" width="54" style="14" customWidth="1"/>
    <col min="8196" max="8196" width="3.6640625" style="14" customWidth="1"/>
    <col min="8197" max="8197" width="90.33203125" style="14" customWidth="1"/>
    <col min="8198" max="8199" width="8.88671875" style="14"/>
    <col min="8200" max="8200" width="15.44140625" style="14" customWidth="1"/>
    <col min="8201" max="8201" width="5.109375" style="14" customWidth="1"/>
    <col min="8202" max="8203" width="8.88671875" style="14"/>
    <col min="8204" max="8204" width="3" style="14" customWidth="1"/>
    <col min="8205" max="8207" width="8.88671875" style="14"/>
    <col min="8208" max="8208" width="7" style="14" customWidth="1"/>
    <col min="8209" max="8448" width="8.88671875" style="14"/>
    <col min="8449" max="8449" width="3" style="14" customWidth="1"/>
    <col min="8450" max="8450" width="4.109375" style="14" customWidth="1"/>
    <col min="8451" max="8451" width="54" style="14" customWidth="1"/>
    <col min="8452" max="8452" width="3.6640625" style="14" customWidth="1"/>
    <col min="8453" max="8453" width="90.33203125" style="14" customWidth="1"/>
    <col min="8454" max="8455" width="8.88671875" style="14"/>
    <col min="8456" max="8456" width="15.44140625" style="14" customWidth="1"/>
    <col min="8457" max="8457" width="5.109375" style="14" customWidth="1"/>
    <col min="8458" max="8459" width="8.88671875" style="14"/>
    <col min="8460" max="8460" width="3" style="14" customWidth="1"/>
    <col min="8461" max="8463" width="8.88671875" style="14"/>
    <col min="8464" max="8464" width="7" style="14" customWidth="1"/>
    <col min="8465" max="8704" width="8.88671875" style="14"/>
    <col min="8705" max="8705" width="3" style="14" customWidth="1"/>
    <col min="8706" max="8706" width="4.109375" style="14" customWidth="1"/>
    <col min="8707" max="8707" width="54" style="14" customWidth="1"/>
    <col min="8708" max="8708" width="3.6640625" style="14" customWidth="1"/>
    <col min="8709" max="8709" width="90.33203125" style="14" customWidth="1"/>
    <col min="8710" max="8711" width="8.88671875" style="14"/>
    <col min="8712" max="8712" width="15.44140625" style="14" customWidth="1"/>
    <col min="8713" max="8713" width="5.109375" style="14" customWidth="1"/>
    <col min="8714" max="8715" width="8.88671875" style="14"/>
    <col min="8716" max="8716" width="3" style="14" customWidth="1"/>
    <col min="8717" max="8719" width="8.88671875" style="14"/>
    <col min="8720" max="8720" width="7" style="14" customWidth="1"/>
    <col min="8721" max="8960" width="8.88671875" style="14"/>
    <col min="8961" max="8961" width="3" style="14" customWidth="1"/>
    <col min="8962" max="8962" width="4.109375" style="14" customWidth="1"/>
    <col min="8963" max="8963" width="54" style="14" customWidth="1"/>
    <col min="8964" max="8964" width="3.6640625" style="14" customWidth="1"/>
    <col min="8965" max="8965" width="90.33203125" style="14" customWidth="1"/>
    <col min="8966" max="8967" width="8.88671875" style="14"/>
    <col min="8968" max="8968" width="15.44140625" style="14" customWidth="1"/>
    <col min="8969" max="8969" width="5.109375" style="14" customWidth="1"/>
    <col min="8970" max="8971" width="8.88671875" style="14"/>
    <col min="8972" max="8972" width="3" style="14" customWidth="1"/>
    <col min="8973" max="8975" width="8.88671875" style="14"/>
    <col min="8976" max="8976" width="7" style="14" customWidth="1"/>
    <col min="8977" max="9216" width="8.88671875" style="14"/>
    <col min="9217" max="9217" width="3" style="14" customWidth="1"/>
    <col min="9218" max="9218" width="4.109375" style="14" customWidth="1"/>
    <col min="9219" max="9219" width="54" style="14" customWidth="1"/>
    <col min="9220" max="9220" width="3.6640625" style="14" customWidth="1"/>
    <col min="9221" max="9221" width="90.33203125" style="14" customWidth="1"/>
    <col min="9222" max="9223" width="8.88671875" style="14"/>
    <col min="9224" max="9224" width="15.44140625" style="14" customWidth="1"/>
    <col min="9225" max="9225" width="5.109375" style="14" customWidth="1"/>
    <col min="9226" max="9227" width="8.88671875" style="14"/>
    <col min="9228" max="9228" width="3" style="14" customWidth="1"/>
    <col min="9229" max="9231" width="8.88671875" style="14"/>
    <col min="9232" max="9232" width="7" style="14" customWidth="1"/>
    <col min="9233" max="9472" width="8.88671875" style="14"/>
    <col min="9473" max="9473" width="3" style="14" customWidth="1"/>
    <col min="9474" max="9474" width="4.109375" style="14" customWidth="1"/>
    <col min="9475" max="9475" width="54" style="14" customWidth="1"/>
    <col min="9476" max="9476" width="3.6640625" style="14" customWidth="1"/>
    <col min="9477" max="9477" width="90.33203125" style="14" customWidth="1"/>
    <col min="9478" max="9479" width="8.88671875" style="14"/>
    <col min="9480" max="9480" width="15.44140625" style="14" customWidth="1"/>
    <col min="9481" max="9481" width="5.109375" style="14" customWidth="1"/>
    <col min="9482" max="9483" width="8.88671875" style="14"/>
    <col min="9484" max="9484" width="3" style="14" customWidth="1"/>
    <col min="9485" max="9487" width="8.88671875" style="14"/>
    <col min="9488" max="9488" width="7" style="14" customWidth="1"/>
    <col min="9489" max="9728" width="8.88671875" style="14"/>
    <col min="9729" max="9729" width="3" style="14" customWidth="1"/>
    <col min="9730" max="9730" width="4.109375" style="14" customWidth="1"/>
    <col min="9731" max="9731" width="54" style="14" customWidth="1"/>
    <col min="9732" max="9732" width="3.6640625" style="14" customWidth="1"/>
    <col min="9733" max="9733" width="90.33203125" style="14" customWidth="1"/>
    <col min="9734" max="9735" width="8.88671875" style="14"/>
    <col min="9736" max="9736" width="15.44140625" style="14" customWidth="1"/>
    <col min="9737" max="9737" width="5.109375" style="14" customWidth="1"/>
    <col min="9738" max="9739" width="8.88671875" style="14"/>
    <col min="9740" max="9740" width="3" style="14" customWidth="1"/>
    <col min="9741" max="9743" width="8.88671875" style="14"/>
    <col min="9744" max="9744" width="7" style="14" customWidth="1"/>
    <col min="9745" max="9984" width="8.88671875" style="14"/>
    <col min="9985" max="9985" width="3" style="14" customWidth="1"/>
    <col min="9986" max="9986" width="4.109375" style="14" customWidth="1"/>
    <col min="9987" max="9987" width="54" style="14" customWidth="1"/>
    <col min="9988" max="9988" width="3.6640625" style="14" customWidth="1"/>
    <col min="9989" max="9989" width="90.33203125" style="14" customWidth="1"/>
    <col min="9990" max="9991" width="8.88671875" style="14"/>
    <col min="9992" max="9992" width="15.44140625" style="14" customWidth="1"/>
    <col min="9993" max="9993" width="5.109375" style="14" customWidth="1"/>
    <col min="9994" max="9995" width="8.88671875" style="14"/>
    <col min="9996" max="9996" width="3" style="14" customWidth="1"/>
    <col min="9997" max="9999" width="8.88671875" style="14"/>
    <col min="10000" max="10000" width="7" style="14" customWidth="1"/>
    <col min="10001" max="10240" width="8.88671875" style="14"/>
    <col min="10241" max="10241" width="3" style="14" customWidth="1"/>
    <col min="10242" max="10242" width="4.109375" style="14" customWidth="1"/>
    <col min="10243" max="10243" width="54" style="14" customWidth="1"/>
    <col min="10244" max="10244" width="3.6640625" style="14" customWidth="1"/>
    <col min="10245" max="10245" width="90.33203125" style="14" customWidth="1"/>
    <col min="10246" max="10247" width="8.88671875" style="14"/>
    <col min="10248" max="10248" width="15.44140625" style="14" customWidth="1"/>
    <col min="10249" max="10249" width="5.109375" style="14" customWidth="1"/>
    <col min="10250" max="10251" width="8.88671875" style="14"/>
    <col min="10252" max="10252" width="3" style="14" customWidth="1"/>
    <col min="10253" max="10255" width="8.88671875" style="14"/>
    <col min="10256" max="10256" width="7" style="14" customWidth="1"/>
    <col min="10257" max="10496" width="8.88671875" style="14"/>
    <col min="10497" max="10497" width="3" style="14" customWidth="1"/>
    <col min="10498" max="10498" width="4.109375" style="14" customWidth="1"/>
    <col min="10499" max="10499" width="54" style="14" customWidth="1"/>
    <col min="10500" max="10500" width="3.6640625" style="14" customWidth="1"/>
    <col min="10501" max="10501" width="90.33203125" style="14" customWidth="1"/>
    <col min="10502" max="10503" width="8.88671875" style="14"/>
    <col min="10504" max="10504" width="15.44140625" style="14" customWidth="1"/>
    <col min="10505" max="10505" width="5.109375" style="14" customWidth="1"/>
    <col min="10506" max="10507" width="8.88671875" style="14"/>
    <col min="10508" max="10508" width="3" style="14" customWidth="1"/>
    <col min="10509" max="10511" width="8.88671875" style="14"/>
    <col min="10512" max="10512" width="7" style="14" customWidth="1"/>
    <col min="10513" max="10752" width="8.88671875" style="14"/>
    <col min="10753" max="10753" width="3" style="14" customWidth="1"/>
    <col min="10754" max="10754" width="4.109375" style="14" customWidth="1"/>
    <col min="10755" max="10755" width="54" style="14" customWidth="1"/>
    <col min="10756" max="10756" width="3.6640625" style="14" customWidth="1"/>
    <col min="10757" max="10757" width="90.33203125" style="14" customWidth="1"/>
    <col min="10758" max="10759" width="8.88671875" style="14"/>
    <col min="10760" max="10760" width="15.44140625" style="14" customWidth="1"/>
    <col min="10761" max="10761" width="5.109375" style="14" customWidth="1"/>
    <col min="10762" max="10763" width="8.88671875" style="14"/>
    <col min="10764" max="10764" width="3" style="14" customWidth="1"/>
    <col min="10765" max="10767" width="8.88671875" style="14"/>
    <col min="10768" max="10768" width="7" style="14" customWidth="1"/>
    <col min="10769" max="11008" width="8.88671875" style="14"/>
    <col min="11009" max="11009" width="3" style="14" customWidth="1"/>
    <col min="11010" max="11010" width="4.109375" style="14" customWidth="1"/>
    <col min="11011" max="11011" width="54" style="14" customWidth="1"/>
    <col min="11012" max="11012" width="3.6640625" style="14" customWidth="1"/>
    <col min="11013" max="11013" width="90.33203125" style="14" customWidth="1"/>
    <col min="11014" max="11015" width="8.88671875" style="14"/>
    <col min="11016" max="11016" width="15.44140625" style="14" customWidth="1"/>
    <col min="11017" max="11017" width="5.109375" style="14" customWidth="1"/>
    <col min="11018" max="11019" width="8.88671875" style="14"/>
    <col min="11020" max="11020" width="3" style="14" customWidth="1"/>
    <col min="11021" max="11023" width="8.88671875" style="14"/>
    <col min="11024" max="11024" width="7" style="14" customWidth="1"/>
    <col min="11025" max="11264" width="8.88671875" style="14"/>
    <col min="11265" max="11265" width="3" style="14" customWidth="1"/>
    <col min="11266" max="11266" width="4.109375" style="14" customWidth="1"/>
    <col min="11267" max="11267" width="54" style="14" customWidth="1"/>
    <col min="11268" max="11268" width="3.6640625" style="14" customWidth="1"/>
    <col min="11269" max="11269" width="90.33203125" style="14" customWidth="1"/>
    <col min="11270" max="11271" width="8.88671875" style="14"/>
    <col min="11272" max="11272" width="15.44140625" style="14" customWidth="1"/>
    <col min="11273" max="11273" width="5.109375" style="14" customWidth="1"/>
    <col min="11274" max="11275" width="8.88671875" style="14"/>
    <col min="11276" max="11276" width="3" style="14" customWidth="1"/>
    <col min="11277" max="11279" width="8.88671875" style="14"/>
    <col min="11280" max="11280" width="7" style="14" customWidth="1"/>
    <col min="11281" max="11520" width="8.88671875" style="14"/>
    <col min="11521" max="11521" width="3" style="14" customWidth="1"/>
    <col min="11522" max="11522" width="4.109375" style="14" customWidth="1"/>
    <col min="11523" max="11523" width="54" style="14" customWidth="1"/>
    <col min="11524" max="11524" width="3.6640625" style="14" customWidth="1"/>
    <col min="11525" max="11525" width="90.33203125" style="14" customWidth="1"/>
    <col min="11526" max="11527" width="8.88671875" style="14"/>
    <col min="11528" max="11528" width="15.44140625" style="14" customWidth="1"/>
    <col min="11529" max="11529" width="5.109375" style="14" customWidth="1"/>
    <col min="11530" max="11531" width="8.88671875" style="14"/>
    <col min="11532" max="11532" width="3" style="14" customWidth="1"/>
    <col min="11533" max="11535" width="8.88671875" style="14"/>
    <col min="11536" max="11536" width="7" style="14" customWidth="1"/>
    <col min="11537" max="11776" width="8.88671875" style="14"/>
    <col min="11777" max="11777" width="3" style="14" customWidth="1"/>
    <col min="11778" max="11778" width="4.109375" style="14" customWidth="1"/>
    <col min="11779" max="11779" width="54" style="14" customWidth="1"/>
    <col min="11780" max="11780" width="3.6640625" style="14" customWidth="1"/>
    <col min="11781" max="11781" width="90.33203125" style="14" customWidth="1"/>
    <col min="11782" max="11783" width="8.88671875" style="14"/>
    <col min="11784" max="11784" width="15.44140625" style="14" customWidth="1"/>
    <col min="11785" max="11785" width="5.109375" style="14" customWidth="1"/>
    <col min="11786" max="11787" width="8.88671875" style="14"/>
    <col min="11788" max="11788" width="3" style="14" customWidth="1"/>
    <col min="11789" max="11791" width="8.88671875" style="14"/>
    <col min="11792" max="11792" width="7" style="14" customWidth="1"/>
    <col min="11793" max="12032" width="8.88671875" style="14"/>
    <col min="12033" max="12033" width="3" style="14" customWidth="1"/>
    <col min="12034" max="12034" width="4.109375" style="14" customWidth="1"/>
    <col min="12035" max="12035" width="54" style="14" customWidth="1"/>
    <col min="12036" max="12036" width="3.6640625" style="14" customWidth="1"/>
    <col min="12037" max="12037" width="90.33203125" style="14" customWidth="1"/>
    <col min="12038" max="12039" width="8.88671875" style="14"/>
    <col min="12040" max="12040" width="15.44140625" style="14" customWidth="1"/>
    <col min="12041" max="12041" width="5.109375" style="14" customWidth="1"/>
    <col min="12042" max="12043" width="8.88671875" style="14"/>
    <col min="12044" max="12044" width="3" style="14" customWidth="1"/>
    <col min="12045" max="12047" width="8.88671875" style="14"/>
    <col min="12048" max="12048" width="7" style="14" customWidth="1"/>
    <col min="12049" max="12288" width="8.88671875" style="14"/>
    <col min="12289" max="12289" width="3" style="14" customWidth="1"/>
    <col min="12290" max="12290" width="4.109375" style="14" customWidth="1"/>
    <col min="12291" max="12291" width="54" style="14" customWidth="1"/>
    <col min="12292" max="12292" width="3.6640625" style="14" customWidth="1"/>
    <col min="12293" max="12293" width="90.33203125" style="14" customWidth="1"/>
    <col min="12294" max="12295" width="8.88671875" style="14"/>
    <col min="12296" max="12296" width="15.44140625" style="14" customWidth="1"/>
    <col min="12297" max="12297" width="5.109375" style="14" customWidth="1"/>
    <col min="12298" max="12299" width="8.88671875" style="14"/>
    <col min="12300" max="12300" width="3" style="14" customWidth="1"/>
    <col min="12301" max="12303" width="8.88671875" style="14"/>
    <col min="12304" max="12304" width="7" style="14" customWidth="1"/>
    <col min="12305" max="12544" width="8.88671875" style="14"/>
    <col min="12545" max="12545" width="3" style="14" customWidth="1"/>
    <col min="12546" max="12546" width="4.109375" style="14" customWidth="1"/>
    <col min="12547" max="12547" width="54" style="14" customWidth="1"/>
    <col min="12548" max="12548" width="3.6640625" style="14" customWidth="1"/>
    <col min="12549" max="12549" width="90.33203125" style="14" customWidth="1"/>
    <col min="12550" max="12551" width="8.88671875" style="14"/>
    <col min="12552" max="12552" width="15.44140625" style="14" customWidth="1"/>
    <col min="12553" max="12553" width="5.109375" style="14" customWidth="1"/>
    <col min="12554" max="12555" width="8.88671875" style="14"/>
    <col min="12556" max="12556" width="3" style="14" customWidth="1"/>
    <col min="12557" max="12559" width="8.88671875" style="14"/>
    <col min="12560" max="12560" width="7" style="14" customWidth="1"/>
    <col min="12561" max="12800" width="8.88671875" style="14"/>
    <col min="12801" max="12801" width="3" style="14" customWidth="1"/>
    <col min="12802" max="12802" width="4.109375" style="14" customWidth="1"/>
    <col min="12803" max="12803" width="54" style="14" customWidth="1"/>
    <col min="12804" max="12804" width="3.6640625" style="14" customWidth="1"/>
    <col min="12805" max="12805" width="90.33203125" style="14" customWidth="1"/>
    <col min="12806" max="12807" width="8.88671875" style="14"/>
    <col min="12808" max="12808" width="15.44140625" style="14" customWidth="1"/>
    <col min="12809" max="12809" width="5.109375" style="14" customWidth="1"/>
    <col min="12810" max="12811" width="8.88671875" style="14"/>
    <col min="12812" max="12812" width="3" style="14" customWidth="1"/>
    <col min="12813" max="12815" width="8.88671875" style="14"/>
    <col min="12816" max="12816" width="7" style="14" customWidth="1"/>
    <col min="12817" max="13056" width="8.88671875" style="14"/>
    <col min="13057" max="13057" width="3" style="14" customWidth="1"/>
    <col min="13058" max="13058" width="4.109375" style="14" customWidth="1"/>
    <col min="13059" max="13059" width="54" style="14" customWidth="1"/>
    <col min="13060" max="13060" width="3.6640625" style="14" customWidth="1"/>
    <col min="13061" max="13061" width="90.33203125" style="14" customWidth="1"/>
    <col min="13062" max="13063" width="8.88671875" style="14"/>
    <col min="13064" max="13064" width="15.44140625" style="14" customWidth="1"/>
    <col min="13065" max="13065" width="5.109375" style="14" customWidth="1"/>
    <col min="13066" max="13067" width="8.88671875" style="14"/>
    <col min="13068" max="13068" width="3" style="14" customWidth="1"/>
    <col min="13069" max="13071" width="8.88671875" style="14"/>
    <col min="13072" max="13072" width="7" style="14" customWidth="1"/>
    <col min="13073" max="13312" width="8.88671875" style="14"/>
    <col min="13313" max="13313" width="3" style="14" customWidth="1"/>
    <col min="13314" max="13314" width="4.109375" style="14" customWidth="1"/>
    <col min="13315" max="13315" width="54" style="14" customWidth="1"/>
    <col min="13316" max="13316" width="3.6640625" style="14" customWidth="1"/>
    <col min="13317" max="13317" width="90.33203125" style="14" customWidth="1"/>
    <col min="13318" max="13319" width="8.88671875" style="14"/>
    <col min="13320" max="13320" width="15.44140625" style="14" customWidth="1"/>
    <col min="13321" max="13321" width="5.109375" style="14" customWidth="1"/>
    <col min="13322" max="13323" width="8.88671875" style="14"/>
    <col min="13324" max="13324" width="3" style="14" customWidth="1"/>
    <col min="13325" max="13327" width="8.88671875" style="14"/>
    <col min="13328" max="13328" width="7" style="14" customWidth="1"/>
    <col min="13329" max="13568" width="8.88671875" style="14"/>
    <col min="13569" max="13569" width="3" style="14" customWidth="1"/>
    <col min="13570" max="13570" width="4.109375" style="14" customWidth="1"/>
    <col min="13571" max="13571" width="54" style="14" customWidth="1"/>
    <col min="13572" max="13572" width="3.6640625" style="14" customWidth="1"/>
    <col min="13573" max="13573" width="90.33203125" style="14" customWidth="1"/>
    <col min="13574" max="13575" width="8.88671875" style="14"/>
    <col min="13576" max="13576" width="15.44140625" style="14" customWidth="1"/>
    <col min="13577" max="13577" width="5.109375" style="14" customWidth="1"/>
    <col min="13578" max="13579" width="8.88671875" style="14"/>
    <col min="13580" max="13580" width="3" style="14" customWidth="1"/>
    <col min="13581" max="13583" width="8.88671875" style="14"/>
    <col min="13584" max="13584" width="7" style="14" customWidth="1"/>
    <col min="13585" max="13824" width="8.88671875" style="14"/>
    <col min="13825" max="13825" width="3" style="14" customWidth="1"/>
    <col min="13826" max="13826" width="4.109375" style="14" customWidth="1"/>
    <col min="13827" max="13827" width="54" style="14" customWidth="1"/>
    <col min="13828" max="13828" width="3.6640625" style="14" customWidth="1"/>
    <col min="13829" max="13829" width="90.33203125" style="14" customWidth="1"/>
    <col min="13830" max="13831" width="8.88671875" style="14"/>
    <col min="13832" max="13832" width="15.44140625" style="14" customWidth="1"/>
    <col min="13833" max="13833" width="5.109375" style="14" customWidth="1"/>
    <col min="13834" max="13835" width="8.88671875" style="14"/>
    <col min="13836" max="13836" width="3" style="14" customWidth="1"/>
    <col min="13837" max="13839" width="8.88671875" style="14"/>
    <col min="13840" max="13840" width="7" style="14" customWidth="1"/>
    <col min="13841" max="14080" width="8.88671875" style="14"/>
    <col min="14081" max="14081" width="3" style="14" customWidth="1"/>
    <col min="14082" max="14082" width="4.109375" style="14" customWidth="1"/>
    <col min="14083" max="14083" width="54" style="14" customWidth="1"/>
    <col min="14084" max="14084" width="3.6640625" style="14" customWidth="1"/>
    <col min="14085" max="14085" width="90.33203125" style="14" customWidth="1"/>
    <col min="14086" max="14087" width="8.88671875" style="14"/>
    <col min="14088" max="14088" width="15.44140625" style="14" customWidth="1"/>
    <col min="14089" max="14089" width="5.109375" style="14" customWidth="1"/>
    <col min="14090" max="14091" width="8.88671875" style="14"/>
    <col min="14092" max="14092" width="3" style="14" customWidth="1"/>
    <col min="14093" max="14095" width="8.88671875" style="14"/>
    <col min="14096" max="14096" width="7" style="14" customWidth="1"/>
    <col min="14097" max="14336" width="8.88671875" style="14"/>
    <col min="14337" max="14337" width="3" style="14" customWidth="1"/>
    <col min="14338" max="14338" width="4.109375" style="14" customWidth="1"/>
    <col min="14339" max="14339" width="54" style="14" customWidth="1"/>
    <col min="14340" max="14340" width="3.6640625" style="14" customWidth="1"/>
    <col min="14341" max="14341" width="90.33203125" style="14" customWidth="1"/>
    <col min="14342" max="14343" width="8.88671875" style="14"/>
    <col min="14344" max="14344" width="15.44140625" style="14" customWidth="1"/>
    <col min="14345" max="14345" width="5.109375" style="14" customWidth="1"/>
    <col min="14346" max="14347" width="8.88671875" style="14"/>
    <col min="14348" max="14348" width="3" style="14" customWidth="1"/>
    <col min="14349" max="14351" width="8.88671875" style="14"/>
    <col min="14352" max="14352" width="7" style="14" customWidth="1"/>
    <col min="14353" max="14592" width="8.88671875" style="14"/>
    <col min="14593" max="14593" width="3" style="14" customWidth="1"/>
    <col min="14594" max="14594" width="4.109375" style="14" customWidth="1"/>
    <col min="14595" max="14595" width="54" style="14" customWidth="1"/>
    <col min="14596" max="14596" width="3.6640625" style="14" customWidth="1"/>
    <col min="14597" max="14597" width="90.33203125" style="14" customWidth="1"/>
    <col min="14598" max="14599" width="8.88671875" style="14"/>
    <col min="14600" max="14600" width="15.44140625" style="14" customWidth="1"/>
    <col min="14601" max="14601" width="5.109375" style="14" customWidth="1"/>
    <col min="14602" max="14603" width="8.88671875" style="14"/>
    <col min="14604" max="14604" width="3" style="14" customWidth="1"/>
    <col min="14605" max="14607" width="8.88671875" style="14"/>
    <col min="14608" max="14608" width="7" style="14" customWidth="1"/>
    <col min="14609" max="14848" width="8.88671875" style="14"/>
    <col min="14849" max="14849" width="3" style="14" customWidth="1"/>
    <col min="14850" max="14850" width="4.109375" style="14" customWidth="1"/>
    <col min="14851" max="14851" width="54" style="14" customWidth="1"/>
    <col min="14852" max="14852" width="3.6640625" style="14" customWidth="1"/>
    <col min="14853" max="14853" width="90.33203125" style="14" customWidth="1"/>
    <col min="14854" max="14855" width="8.88671875" style="14"/>
    <col min="14856" max="14856" width="15.44140625" style="14" customWidth="1"/>
    <col min="14857" max="14857" width="5.109375" style="14" customWidth="1"/>
    <col min="14858" max="14859" width="8.88671875" style="14"/>
    <col min="14860" max="14860" width="3" style="14" customWidth="1"/>
    <col min="14861" max="14863" width="8.88671875" style="14"/>
    <col min="14864" max="14864" width="7" style="14" customWidth="1"/>
    <col min="14865" max="15104" width="8.88671875" style="14"/>
    <col min="15105" max="15105" width="3" style="14" customWidth="1"/>
    <col min="15106" max="15106" width="4.109375" style="14" customWidth="1"/>
    <col min="15107" max="15107" width="54" style="14" customWidth="1"/>
    <col min="15108" max="15108" width="3.6640625" style="14" customWidth="1"/>
    <col min="15109" max="15109" width="90.33203125" style="14" customWidth="1"/>
    <col min="15110" max="15111" width="8.88671875" style="14"/>
    <col min="15112" max="15112" width="15.44140625" style="14" customWidth="1"/>
    <col min="15113" max="15113" width="5.109375" style="14" customWidth="1"/>
    <col min="15114" max="15115" width="8.88671875" style="14"/>
    <col min="15116" max="15116" width="3" style="14" customWidth="1"/>
    <col min="15117" max="15119" width="8.88671875" style="14"/>
    <col min="15120" max="15120" width="7" style="14" customWidth="1"/>
    <col min="15121" max="15360" width="8.88671875" style="14"/>
    <col min="15361" max="15361" width="3" style="14" customWidth="1"/>
    <col min="15362" max="15362" width="4.109375" style="14" customWidth="1"/>
    <col min="15363" max="15363" width="54" style="14" customWidth="1"/>
    <col min="15364" max="15364" width="3.6640625" style="14" customWidth="1"/>
    <col min="15365" max="15365" width="90.33203125" style="14" customWidth="1"/>
    <col min="15366" max="15367" width="8.88671875" style="14"/>
    <col min="15368" max="15368" width="15.44140625" style="14" customWidth="1"/>
    <col min="15369" max="15369" width="5.109375" style="14" customWidth="1"/>
    <col min="15370" max="15371" width="8.88671875" style="14"/>
    <col min="15372" max="15372" width="3" style="14" customWidth="1"/>
    <col min="15373" max="15375" width="8.88671875" style="14"/>
    <col min="15376" max="15376" width="7" style="14" customWidth="1"/>
    <col min="15377" max="15616" width="8.88671875" style="14"/>
    <col min="15617" max="15617" width="3" style="14" customWidth="1"/>
    <col min="15618" max="15618" width="4.109375" style="14" customWidth="1"/>
    <col min="15619" max="15619" width="54" style="14" customWidth="1"/>
    <col min="15620" max="15620" width="3.6640625" style="14" customWidth="1"/>
    <col min="15621" max="15621" width="90.33203125" style="14" customWidth="1"/>
    <col min="15622" max="15623" width="8.88671875" style="14"/>
    <col min="15624" max="15624" width="15.44140625" style="14" customWidth="1"/>
    <col min="15625" max="15625" width="5.109375" style="14" customWidth="1"/>
    <col min="15626" max="15627" width="8.88671875" style="14"/>
    <col min="15628" max="15628" width="3" style="14" customWidth="1"/>
    <col min="15629" max="15631" width="8.88671875" style="14"/>
    <col min="15632" max="15632" width="7" style="14" customWidth="1"/>
    <col min="15633" max="15872" width="8.88671875" style="14"/>
    <col min="15873" max="15873" width="3" style="14" customWidth="1"/>
    <col min="15874" max="15874" width="4.109375" style="14" customWidth="1"/>
    <col min="15875" max="15875" width="54" style="14" customWidth="1"/>
    <col min="15876" max="15876" width="3.6640625" style="14" customWidth="1"/>
    <col min="15877" max="15877" width="90.33203125" style="14" customWidth="1"/>
    <col min="15878" max="15879" width="8.88671875" style="14"/>
    <col min="15880" max="15880" width="15.44140625" style="14" customWidth="1"/>
    <col min="15881" max="15881" width="5.109375" style="14" customWidth="1"/>
    <col min="15882" max="15883" width="8.88671875" style="14"/>
    <col min="15884" max="15884" width="3" style="14" customWidth="1"/>
    <col min="15885" max="15887" width="8.88671875" style="14"/>
    <col min="15888" max="15888" width="7" style="14" customWidth="1"/>
    <col min="15889" max="16128" width="8.88671875" style="14"/>
    <col min="16129" max="16129" width="3" style="14" customWidth="1"/>
    <col min="16130" max="16130" width="4.109375" style="14" customWidth="1"/>
    <col min="16131" max="16131" width="54" style="14" customWidth="1"/>
    <col min="16132" max="16132" width="3.6640625" style="14" customWidth="1"/>
    <col min="16133" max="16133" width="90.33203125" style="14" customWidth="1"/>
    <col min="16134" max="16135" width="8.88671875" style="14"/>
    <col min="16136" max="16136" width="15.44140625" style="14" customWidth="1"/>
    <col min="16137" max="16137" width="5.109375" style="14" customWidth="1"/>
    <col min="16138" max="16139" width="8.88671875" style="14"/>
    <col min="16140" max="16140" width="3" style="14" customWidth="1"/>
    <col min="16141" max="16143" width="8.88671875" style="14"/>
    <col min="16144" max="16144" width="7" style="14" customWidth="1"/>
    <col min="16145" max="16384" width="8.88671875" style="14"/>
  </cols>
  <sheetData>
    <row r="1" ht="30" customHeight="1" x14ac:dyDescent="0.25"/>
    <row r="2" ht="9.9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3"/>
    <row r="30" spans="5:8" s="15" customFormat="1" x14ac:dyDescent="0.3">
      <c r="E30" s="14"/>
      <c r="F30" s="14"/>
      <c r="G30" s="14"/>
      <c r="H30" s="14"/>
    </row>
    <row r="31" spans="5:8" s="15" customFormat="1" x14ac:dyDescent="0.3">
      <c r="E31" s="14"/>
      <c r="F31" s="14"/>
      <c r="G31" s="14"/>
      <c r="H31" s="14"/>
    </row>
    <row r="32" spans="5:8" s="15" customFormat="1" x14ac:dyDescent="0.3"/>
    <row r="40" spans="2:3" x14ac:dyDescent="0.3">
      <c r="B40" s="16"/>
      <c r="C40" s="1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M171"/>
  <sheetViews>
    <sheetView tabSelected="1" zoomScale="130" zoomScaleNormal="130" workbookViewId="0">
      <pane xSplit="6" ySplit="3" topLeftCell="G4" activePane="bottomRight" state="frozenSplit"/>
      <selection pane="topRight" activeCell="G1" sqref="G1"/>
      <selection pane="bottomLeft" activeCell="A2" sqref="A2"/>
      <selection pane="bottomRight" activeCell="I3" sqref="I3"/>
    </sheetView>
  </sheetViews>
  <sheetFormatPr defaultRowHeight="14.4" x14ac:dyDescent="0.3"/>
  <cols>
    <col min="1" max="1" width="1.109375" style="12" customWidth="1"/>
    <col min="2" max="2" width="0.88671875" style="12" customWidth="1"/>
    <col min="3" max="3" width="0.5546875" style="12" customWidth="1"/>
    <col min="4" max="4" width="1.109375" style="12" customWidth="1"/>
    <col min="5" max="5" width="1.5546875" style="12" customWidth="1"/>
    <col min="6" max="6" width="35.88671875" style="12" customWidth="1"/>
    <col min="7" max="7" width="12.33203125" style="13" hidden="1" customWidth="1"/>
    <col min="8" max="8" width="16.5546875" style="13" bestFit="1" customWidth="1"/>
    <col min="9" max="10" width="12.33203125" style="13" bestFit="1" customWidth="1"/>
    <col min="11" max="11" width="12.33203125" style="13" hidden="1" customWidth="1"/>
    <col min="13" max="13" width="11.5546875" bestFit="1" customWidth="1"/>
  </cols>
  <sheetData>
    <row r="1" spans="1:13" ht="15" x14ac:dyDescent="0.25">
      <c r="H1" s="13" t="s">
        <v>193</v>
      </c>
      <c r="I1" s="13" t="s">
        <v>182</v>
      </c>
      <c r="J1" s="13" t="s">
        <v>188</v>
      </c>
    </row>
    <row r="2" spans="1:13" ht="15" x14ac:dyDescent="0.25">
      <c r="I2" s="13" t="s">
        <v>194</v>
      </c>
      <c r="K2" s="13" t="s">
        <v>181</v>
      </c>
    </row>
    <row r="3" spans="1:13" s="11" customFormat="1" ht="15.75" thickBot="1" x14ac:dyDescent="0.3">
      <c r="A3" s="9"/>
      <c r="B3" s="9"/>
      <c r="C3" s="9"/>
      <c r="D3" s="9"/>
      <c r="E3" s="9"/>
      <c r="F3" s="9"/>
      <c r="G3" s="10"/>
      <c r="H3" s="10" t="s">
        <v>183</v>
      </c>
      <c r="I3" s="10" t="s">
        <v>183</v>
      </c>
      <c r="J3" s="10" t="s">
        <v>183</v>
      </c>
      <c r="K3" s="10" t="s">
        <v>192</v>
      </c>
    </row>
    <row r="4" spans="1:13" s="11" customFormat="1" ht="15.75" thickTop="1" x14ac:dyDescent="0.25">
      <c r="A4" s="9"/>
      <c r="B4" s="9"/>
      <c r="C4" s="9"/>
      <c r="D4" s="9"/>
      <c r="E4" s="9"/>
      <c r="F4" s="9" t="s">
        <v>185</v>
      </c>
      <c r="G4" s="17"/>
      <c r="H4" s="21">
        <v>490</v>
      </c>
      <c r="I4" s="21">
        <v>350</v>
      </c>
      <c r="J4" s="21">
        <v>140</v>
      </c>
      <c r="K4" s="17"/>
    </row>
    <row r="5" spans="1:13" ht="15" x14ac:dyDescent="0.25">
      <c r="A5" s="1"/>
      <c r="B5" s="1"/>
      <c r="C5" s="1" t="s">
        <v>3</v>
      </c>
      <c r="D5" s="1"/>
      <c r="E5" s="1"/>
      <c r="F5" s="1"/>
      <c r="G5" s="2"/>
      <c r="H5" s="2"/>
      <c r="I5" s="2"/>
      <c r="J5" s="2"/>
      <c r="K5" s="2"/>
    </row>
    <row r="6" spans="1:13" x14ac:dyDescent="0.3">
      <c r="A6" s="1"/>
      <c r="B6" s="1"/>
      <c r="C6" s="1"/>
      <c r="D6" s="1" t="s">
        <v>4</v>
      </c>
      <c r="E6" s="1"/>
      <c r="F6" s="1"/>
      <c r="G6" s="2"/>
      <c r="H6" s="2"/>
      <c r="I6" s="2"/>
      <c r="J6" s="2"/>
      <c r="K6" s="2"/>
    </row>
    <row r="7" spans="1:13" x14ac:dyDescent="0.3">
      <c r="A7" s="1"/>
      <c r="B7" s="1"/>
      <c r="C7" s="1"/>
      <c r="D7" s="1"/>
      <c r="E7" s="1" t="s">
        <v>5</v>
      </c>
      <c r="F7" s="1"/>
      <c r="G7" s="2"/>
      <c r="H7" s="2"/>
      <c r="I7" s="2"/>
      <c r="J7" s="2"/>
      <c r="K7" s="2"/>
    </row>
    <row r="8" spans="1:13" x14ac:dyDescent="0.3">
      <c r="A8" s="1"/>
      <c r="B8" s="1"/>
      <c r="C8" s="1"/>
      <c r="D8" s="1"/>
      <c r="E8" s="1"/>
      <c r="F8" s="1" t="s">
        <v>6</v>
      </c>
      <c r="G8" s="2"/>
      <c r="H8" s="2">
        <v>7067405.0639999993</v>
      </c>
      <c r="I8" s="2">
        <v>4933055.3</v>
      </c>
      <c r="J8" s="2">
        <v>2134349.764</v>
      </c>
      <c r="K8" s="2">
        <v>-2798705.5359999998</v>
      </c>
      <c r="M8" s="22"/>
    </row>
    <row r="9" spans="1:13" x14ac:dyDescent="0.3">
      <c r="A9" s="1"/>
      <c r="B9" s="1"/>
      <c r="C9" s="1"/>
      <c r="D9" s="1"/>
      <c r="E9" s="1"/>
      <c r="F9" s="1" t="s">
        <v>7</v>
      </c>
      <c r="G9" s="2"/>
      <c r="H9" s="2">
        <v>1598870</v>
      </c>
      <c r="I9" s="2">
        <v>1142050</v>
      </c>
      <c r="J9" s="2">
        <v>456820</v>
      </c>
      <c r="K9" s="2">
        <v>-685230</v>
      </c>
      <c r="M9" s="22"/>
    </row>
    <row r="10" spans="1:13" ht="15" thickBot="1" x14ac:dyDescent="0.35">
      <c r="A10" s="1"/>
      <c r="B10" s="1"/>
      <c r="C10" s="1"/>
      <c r="D10" s="1"/>
      <c r="E10" s="1"/>
      <c r="F10" s="1" t="s">
        <v>8</v>
      </c>
      <c r="G10" s="3"/>
      <c r="H10" s="3">
        <v>0</v>
      </c>
      <c r="I10" s="3">
        <v>0</v>
      </c>
      <c r="J10" s="3">
        <v>0</v>
      </c>
      <c r="K10" s="3">
        <v>0</v>
      </c>
      <c r="M10" s="22"/>
    </row>
    <row r="11" spans="1:13" x14ac:dyDescent="0.3">
      <c r="A11" s="1"/>
      <c r="B11" s="1"/>
      <c r="C11" s="1"/>
      <c r="D11" s="1"/>
      <c r="E11" s="1" t="s">
        <v>9</v>
      </c>
      <c r="F11" s="1"/>
      <c r="G11" s="2">
        <v>0</v>
      </c>
      <c r="H11" s="2">
        <v>8666275.0639999993</v>
      </c>
      <c r="I11" s="2">
        <v>6075105.2999999998</v>
      </c>
      <c r="J11" s="2">
        <v>2591169.764</v>
      </c>
      <c r="K11" s="2">
        <v>-3483935.5359999998</v>
      </c>
      <c r="M11" s="22"/>
    </row>
    <row r="12" spans="1:13" ht="30" customHeight="1" x14ac:dyDescent="0.3">
      <c r="A12" s="1"/>
      <c r="B12" s="1"/>
      <c r="C12" s="1"/>
      <c r="D12" s="1"/>
      <c r="E12" s="1" t="s">
        <v>10</v>
      </c>
      <c r="F12" s="1"/>
      <c r="G12" s="2"/>
      <c r="H12" s="2"/>
      <c r="I12" s="2"/>
      <c r="J12" s="2"/>
      <c r="K12" s="2"/>
      <c r="M12" s="22"/>
    </row>
    <row r="13" spans="1:13" ht="15" hidden="1" x14ac:dyDescent="0.25">
      <c r="A13" s="1"/>
      <c r="B13" s="1"/>
      <c r="C13" s="1"/>
      <c r="D13" s="1"/>
      <c r="E13" s="1"/>
      <c r="F13" s="1" t="s">
        <v>11</v>
      </c>
      <c r="G13" s="2"/>
      <c r="H13" s="2">
        <v>0</v>
      </c>
      <c r="I13" s="2">
        <v>0</v>
      </c>
      <c r="J13" s="2">
        <v>0</v>
      </c>
      <c r="K13" s="2">
        <v>0</v>
      </c>
      <c r="M13" s="22"/>
    </row>
    <row r="14" spans="1:13" x14ac:dyDescent="0.3">
      <c r="A14" s="1"/>
      <c r="B14" s="1"/>
      <c r="C14" s="1"/>
      <c r="D14" s="1"/>
      <c r="E14" s="1"/>
      <c r="F14" s="1" t="s">
        <v>12</v>
      </c>
      <c r="G14" s="2"/>
      <c r="H14" s="2">
        <v>195000</v>
      </c>
      <c r="I14" s="2">
        <v>125000</v>
      </c>
      <c r="J14" s="2">
        <v>70000</v>
      </c>
      <c r="K14" s="2">
        <v>-55000</v>
      </c>
      <c r="M14" s="22"/>
    </row>
    <row r="15" spans="1:13" ht="15" hidden="1" x14ac:dyDescent="0.25">
      <c r="A15" s="1"/>
      <c r="B15" s="1"/>
      <c r="C15" s="1"/>
      <c r="D15" s="1"/>
      <c r="E15" s="1"/>
      <c r="F15" s="1" t="s">
        <v>13</v>
      </c>
      <c r="G15" s="2"/>
      <c r="H15" s="2">
        <v>0</v>
      </c>
      <c r="I15" s="2">
        <v>0</v>
      </c>
      <c r="J15" s="2">
        <v>0</v>
      </c>
      <c r="K15" s="2">
        <v>0</v>
      </c>
      <c r="M15" s="22"/>
    </row>
    <row r="16" spans="1:13" ht="15" thickBot="1" x14ac:dyDescent="0.35">
      <c r="A16" s="1"/>
      <c r="B16" s="1"/>
      <c r="C16" s="1"/>
      <c r="D16" s="1"/>
      <c r="E16" s="1"/>
      <c r="F16" s="1" t="s">
        <v>14</v>
      </c>
      <c r="G16" s="4"/>
      <c r="H16" s="4">
        <v>59000</v>
      </c>
      <c r="I16" s="4">
        <v>49000</v>
      </c>
      <c r="J16" s="4">
        <v>10000</v>
      </c>
      <c r="K16" s="4">
        <v>-39000</v>
      </c>
      <c r="M16" s="22"/>
    </row>
    <row r="17" spans="1:13" ht="15" thickBot="1" x14ac:dyDescent="0.35">
      <c r="A17" s="1"/>
      <c r="B17" s="1"/>
      <c r="C17" s="1"/>
      <c r="D17" s="1"/>
      <c r="E17" s="1" t="s">
        <v>15</v>
      </c>
      <c r="F17" s="1"/>
      <c r="G17" s="5">
        <v>0</v>
      </c>
      <c r="H17" s="5">
        <v>254000</v>
      </c>
      <c r="I17" s="5">
        <v>174000</v>
      </c>
      <c r="J17" s="5">
        <v>80000</v>
      </c>
      <c r="K17" s="5">
        <v>-94000</v>
      </c>
      <c r="M17" s="22"/>
    </row>
    <row r="18" spans="1:13" ht="30" customHeight="1" x14ac:dyDescent="0.3">
      <c r="A18" s="1"/>
      <c r="B18" s="1"/>
      <c r="C18" s="1"/>
      <c r="D18" s="1" t="s">
        <v>16</v>
      </c>
      <c r="E18" s="1"/>
      <c r="F18" s="1"/>
      <c r="G18" s="2">
        <v>0</v>
      </c>
      <c r="H18" s="2">
        <v>8920275.0639999993</v>
      </c>
      <c r="I18" s="2">
        <v>6249105.2999999998</v>
      </c>
      <c r="J18" s="2">
        <v>2671169.764</v>
      </c>
      <c r="K18" s="2">
        <v>-3577935.5359999998</v>
      </c>
      <c r="M18" s="22"/>
    </row>
    <row r="19" spans="1:13" ht="30" customHeight="1" x14ac:dyDescent="0.3">
      <c r="A19" s="1"/>
      <c r="B19" s="1"/>
      <c r="C19" s="1"/>
      <c r="D19" s="1" t="s">
        <v>17</v>
      </c>
      <c r="E19" s="1"/>
      <c r="F19" s="1"/>
      <c r="G19" s="2"/>
      <c r="H19" s="2"/>
      <c r="I19" s="2"/>
      <c r="J19" s="2"/>
      <c r="K19" s="2"/>
      <c r="M19" s="22"/>
    </row>
    <row r="20" spans="1:13" ht="15" hidden="1" x14ac:dyDescent="0.25">
      <c r="A20" s="1"/>
      <c r="B20" s="1"/>
      <c r="C20" s="1"/>
      <c r="D20" s="1"/>
      <c r="E20" s="1" t="s">
        <v>18</v>
      </c>
      <c r="F20" s="1"/>
      <c r="G20" s="2"/>
      <c r="H20" s="2">
        <v>0</v>
      </c>
      <c r="I20" s="2">
        <v>0</v>
      </c>
      <c r="J20" s="2">
        <v>0</v>
      </c>
      <c r="K20" s="2">
        <v>0</v>
      </c>
      <c r="M20" s="22"/>
    </row>
    <row r="21" spans="1:13" ht="15" hidden="1" x14ac:dyDescent="0.25">
      <c r="A21" s="1"/>
      <c r="B21" s="1"/>
      <c r="C21" s="1"/>
      <c r="D21" s="1"/>
      <c r="E21" s="1" t="s">
        <v>19</v>
      </c>
      <c r="F21" s="1"/>
      <c r="G21" s="2"/>
      <c r="H21" s="2">
        <v>0</v>
      </c>
      <c r="I21" s="2">
        <v>0</v>
      </c>
      <c r="J21" s="2">
        <v>0</v>
      </c>
      <c r="K21" s="2">
        <v>0</v>
      </c>
      <c r="M21" s="22"/>
    </row>
    <row r="22" spans="1:13" ht="15" hidden="1" x14ac:dyDescent="0.25">
      <c r="A22" s="1"/>
      <c r="B22" s="1"/>
      <c r="C22" s="1"/>
      <c r="D22" s="1"/>
      <c r="E22" s="1" t="s">
        <v>20</v>
      </c>
      <c r="F22" s="1"/>
      <c r="G22" s="2"/>
      <c r="H22" s="2">
        <v>0</v>
      </c>
      <c r="I22" s="2">
        <v>0</v>
      </c>
      <c r="J22" s="2">
        <v>0</v>
      </c>
      <c r="K22" s="2">
        <v>0</v>
      </c>
      <c r="M22" s="22"/>
    </row>
    <row r="23" spans="1:13" ht="15" hidden="1" x14ac:dyDescent="0.25">
      <c r="A23" s="1"/>
      <c r="B23" s="1"/>
      <c r="C23" s="1"/>
      <c r="D23" s="1"/>
      <c r="E23" s="1" t="s">
        <v>21</v>
      </c>
      <c r="F23" s="1"/>
      <c r="G23" s="2"/>
      <c r="H23" s="2">
        <v>0</v>
      </c>
      <c r="I23" s="2">
        <v>0</v>
      </c>
      <c r="J23" s="2">
        <v>0</v>
      </c>
      <c r="K23" s="2">
        <v>0</v>
      </c>
      <c r="M23" s="22"/>
    </row>
    <row r="24" spans="1:13" ht="15" hidden="1" x14ac:dyDescent="0.25">
      <c r="A24" s="1"/>
      <c r="B24" s="1"/>
      <c r="C24" s="1"/>
      <c r="D24" s="1"/>
      <c r="E24" s="1" t="s">
        <v>22</v>
      </c>
      <c r="F24" s="1"/>
      <c r="G24" s="2"/>
      <c r="H24" s="2">
        <v>0</v>
      </c>
      <c r="I24" s="2">
        <v>0</v>
      </c>
      <c r="J24" s="2">
        <v>0</v>
      </c>
      <c r="K24" s="2">
        <v>0</v>
      </c>
      <c r="M24" s="22"/>
    </row>
    <row r="25" spans="1:13" ht="15" hidden="1" x14ac:dyDescent="0.25">
      <c r="A25" s="1"/>
      <c r="B25" s="1"/>
      <c r="C25" s="1"/>
      <c r="D25" s="1"/>
      <c r="E25" s="1" t="s">
        <v>23</v>
      </c>
      <c r="F25" s="1"/>
      <c r="G25" s="2"/>
      <c r="H25" s="2">
        <v>0</v>
      </c>
      <c r="I25" s="2">
        <v>0</v>
      </c>
      <c r="J25" s="2">
        <v>0</v>
      </c>
      <c r="K25" s="2">
        <v>0</v>
      </c>
      <c r="M25" s="22"/>
    </row>
    <row r="26" spans="1:13" ht="15" hidden="1" x14ac:dyDescent="0.25">
      <c r="A26" s="1"/>
      <c r="B26" s="1"/>
      <c r="C26" s="1"/>
      <c r="D26" s="1"/>
      <c r="E26" s="1" t="s">
        <v>24</v>
      </c>
      <c r="F26" s="1"/>
      <c r="G26" s="2"/>
      <c r="H26" s="2">
        <v>0</v>
      </c>
      <c r="I26" s="2">
        <v>0</v>
      </c>
      <c r="J26" s="2">
        <v>0</v>
      </c>
      <c r="K26" s="2">
        <v>0</v>
      </c>
      <c r="M26" s="22"/>
    </row>
    <row r="27" spans="1:13" ht="15" hidden="1" x14ac:dyDescent="0.25">
      <c r="A27" s="1"/>
      <c r="B27" s="1"/>
      <c r="C27" s="1"/>
      <c r="D27" s="1"/>
      <c r="E27" s="1" t="s">
        <v>25</v>
      </c>
      <c r="F27" s="1"/>
      <c r="G27" s="2"/>
      <c r="H27" s="2">
        <v>35000</v>
      </c>
      <c r="I27" s="2">
        <v>35000</v>
      </c>
      <c r="J27" s="2">
        <v>0</v>
      </c>
      <c r="K27" s="2">
        <v>-35000</v>
      </c>
      <c r="M27" s="22"/>
    </row>
    <row r="28" spans="1:13" ht="15" thickBot="1" x14ac:dyDescent="0.35">
      <c r="A28" s="1"/>
      <c r="B28" s="1"/>
      <c r="C28" s="1"/>
      <c r="D28" s="1"/>
      <c r="E28" s="1" t="s">
        <v>26</v>
      </c>
      <c r="F28" s="1"/>
      <c r="G28" s="3"/>
      <c r="H28" s="3">
        <v>280000</v>
      </c>
      <c r="I28" s="3">
        <v>100000</v>
      </c>
      <c r="J28" s="3">
        <v>180000</v>
      </c>
      <c r="K28" s="3">
        <v>80000</v>
      </c>
      <c r="M28" s="22"/>
    </row>
    <row r="29" spans="1:13" x14ac:dyDescent="0.3">
      <c r="A29" s="1"/>
      <c r="B29" s="1"/>
      <c r="C29" s="1"/>
      <c r="D29" s="1" t="s">
        <v>27</v>
      </c>
      <c r="E29" s="1"/>
      <c r="F29" s="1"/>
      <c r="G29" s="2">
        <v>0</v>
      </c>
      <c r="H29" s="2">
        <v>315000</v>
      </c>
      <c r="I29" s="2">
        <v>135000</v>
      </c>
      <c r="J29" s="2">
        <v>180000</v>
      </c>
      <c r="K29" s="2">
        <v>45000</v>
      </c>
      <c r="M29" s="22"/>
    </row>
    <row r="30" spans="1:13" ht="30" customHeight="1" x14ac:dyDescent="0.3">
      <c r="A30" s="1"/>
      <c r="B30" s="1"/>
      <c r="C30" s="1"/>
      <c r="D30" s="1" t="s">
        <v>28</v>
      </c>
      <c r="E30" s="1"/>
      <c r="F30" s="1"/>
      <c r="G30" s="2"/>
      <c r="H30" s="2"/>
      <c r="I30" s="2"/>
      <c r="J30" s="2"/>
      <c r="K30" s="2"/>
      <c r="M30" s="22"/>
    </row>
    <row r="31" spans="1:13" ht="15" hidden="1" x14ac:dyDescent="0.25">
      <c r="A31" s="1"/>
      <c r="B31" s="1"/>
      <c r="C31" s="1"/>
      <c r="D31" s="1"/>
      <c r="E31" s="1" t="s">
        <v>29</v>
      </c>
      <c r="F31" s="1"/>
      <c r="G31" s="2"/>
      <c r="H31" s="2">
        <v>6000</v>
      </c>
      <c r="I31" s="2">
        <v>3000</v>
      </c>
      <c r="J31" s="2">
        <v>3000</v>
      </c>
      <c r="K31" s="2">
        <v>0</v>
      </c>
      <c r="M31" s="22"/>
    </row>
    <row r="32" spans="1:13" ht="15" hidden="1" x14ac:dyDescent="0.25">
      <c r="A32" s="1"/>
      <c r="B32" s="1"/>
      <c r="C32" s="1"/>
      <c r="D32" s="1"/>
      <c r="E32" s="1" t="s">
        <v>30</v>
      </c>
      <c r="F32" s="1"/>
      <c r="G32" s="2"/>
      <c r="H32" s="2">
        <v>10000</v>
      </c>
      <c r="I32" s="2">
        <v>5000</v>
      </c>
      <c r="J32" s="2">
        <v>5000</v>
      </c>
      <c r="K32" s="2">
        <v>0</v>
      </c>
      <c r="M32" s="22"/>
    </row>
    <row r="33" spans="1:13" ht="15.75" hidden="1" thickBot="1" x14ac:dyDescent="0.3">
      <c r="A33" s="1"/>
      <c r="B33" s="1"/>
      <c r="C33" s="1"/>
      <c r="D33" s="1"/>
      <c r="E33" s="1" t="s">
        <v>31</v>
      </c>
      <c r="F33" s="1"/>
      <c r="G33" s="3"/>
      <c r="H33" s="3">
        <v>50000</v>
      </c>
      <c r="I33" s="3">
        <v>25000</v>
      </c>
      <c r="J33" s="3">
        <v>25000</v>
      </c>
      <c r="K33" s="3">
        <v>0</v>
      </c>
      <c r="M33" s="22"/>
    </row>
    <row r="34" spans="1:13" x14ac:dyDescent="0.3">
      <c r="A34" s="1"/>
      <c r="B34" s="1"/>
      <c r="C34" s="1"/>
      <c r="D34" s="1" t="s">
        <v>32</v>
      </c>
      <c r="E34" s="1"/>
      <c r="F34" s="1"/>
      <c r="G34" s="2">
        <v>0</v>
      </c>
      <c r="H34" s="2">
        <v>66000</v>
      </c>
      <c r="I34" s="2">
        <v>33000</v>
      </c>
      <c r="J34" s="2">
        <v>33000</v>
      </c>
      <c r="K34" s="2">
        <v>0</v>
      </c>
      <c r="M34" s="22"/>
    </row>
    <row r="35" spans="1:13" ht="30" customHeight="1" x14ac:dyDescent="0.3">
      <c r="A35" s="1"/>
      <c r="B35" s="1"/>
      <c r="C35" s="1"/>
      <c r="D35" s="1" t="s">
        <v>33</v>
      </c>
      <c r="E35" s="1"/>
      <c r="F35" s="1"/>
      <c r="G35" s="2"/>
      <c r="H35" s="2">
        <v>70000</v>
      </c>
      <c r="I35" s="2">
        <v>70000</v>
      </c>
      <c r="J35" s="2">
        <v>0</v>
      </c>
      <c r="K35" s="2">
        <v>-70000</v>
      </c>
      <c r="M35" s="22"/>
    </row>
    <row r="36" spans="1:13" x14ac:dyDescent="0.3">
      <c r="A36" s="1"/>
      <c r="B36" s="1"/>
      <c r="C36" s="1"/>
      <c r="D36" s="1" t="s">
        <v>34</v>
      </c>
      <c r="E36" s="1"/>
      <c r="F36" s="1"/>
      <c r="G36" s="2"/>
      <c r="H36" s="2">
        <v>49000</v>
      </c>
      <c r="I36" s="2">
        <v>45000</v>
      </c>
      <c r="J36" s="2">
        <v>4000</v>
      </c>
      <c r="K36" s="2">
        <v>-41000</v>
      </c>
      <c r="M36" s="22"/>
    </row>
    <row r="37" spans="1:13" x14ac:dyDescent="0.3">
      <c r="A37" s="1"/>
      <c r="B37" s="1"/>
      <c r="C37" s="1"/>
      <c r="D37" s="1" t="s">
        <v>35</v>
      </c>
      <c r="E37" s="1"/>
      <c r="F37" s="1"/>
      <c r="G37" s="2"/>
      <c r="H37" s="2">
        <v>390000</v>
      </c>
      <c r="I37" s="2">
        <v>290000</v>
      </c>
      <c r="J37" s="2">
        <v>100000</v>
      </c>
      <c r="K37" s="2">
        <v>-190000</v>
      </c>
      <c r="M37" s="22"/>
    </row>
    <row r="38" spans="1:13" x14ac:dyDescent="0.3">
      <c r="A38" s="1"/>
      <c r="B38" s="1"/>
      <c r="C38" s="1"/>
      <c r="D38" s="1" t="s">
        <v>36</v>
      </c>
      <c r="E38" s="1"/>
      <c r="F38" s="1"/>
      <c r="G38" s="2"/>
      <c r="H38" s="2">
        <v>0</v>
      </c>
      <c r="I38" s="2">
        <v>0</v>
      </c>
      <c r="J38" s="2">
        <v>0</v>
      </c>
      <c r="K38" s="2"/>
      <c r="M38" s="22"/>
    </row>
    <row r="39" spans="1:13" x14ac:dyDescent="0.3">
      <c r="A39" s="1"/>
      <c r="B39" s="1"/>
      <c r="C39" s="1"/>
      <c r="D39" s="1"/>
      <c r="E39" s="1" t="s">
        <v>37</v>
      </c>
      <c r="F39" s="1"/>
      <c r="G39" s="2"/>
      <c r="H39" s="2">
        <v>22000</v>
      </c>
      <c r="I39" s="2">
        <v>22000</v>
      </c>
      <c r="J39" s="2">
        <v>0</v>
      </c>
      <c r="K39" s="2">
        <v>-22000</v>
      </c>
      <c r="M39" s="22"/>
    </row>
    <row r="40" spans="1:13" ht="15" hidden="1" x14ac:dyDescent="0.25">
      <c r="A40" s="1"/>
      <c r="B40" s="1"/>
      <c r="C40" s="1"/>
      <c r="D40" s="1"/>
      <c r="E40" s="1" t="s">
        <v>38</v>
      </c>
      <c r="F40" s="1"/>
      <c r="G40" s="2"/>
      <c r="H40" s="2">
        <v>0</v>
      </c>
      <c r="I40" s="2">
        <v>0</v>
      </c>
      <c r="J40" s="2">
        <v>0</v>
      </c>
      <c r="K40" s="2"/>
      <c r="M40" s="22"/>
    </row>
    <row r="41" spans="1:13" ht="15" hidden="1" x14ac:dyDescent="0.25">
      <c r="A41" s="1"/>
      <c r="B41" s="1"/>
      <c r="C41" s="1"/>
      <c r="D41" s="1"/>
      <c r="E41" s="1"/>
      <c r="F41" s="1" t="s">
        <v>39</v>
      </c>
      <c r="G41" s="2"/>
      <c r="H41" s="2">
        <v>0</v>
      </c>
      <c r="I41" s="2">
        <v>0</v>
      </c>
      <c r="J41" s="2">
        <v>0</v>
      </c>
      <c r="K41" s="2">
        <v>0</v>
      </c>
      <c r="M41" s="22"/>
    </row>
    <row r="42" spans="1:13" ht="15" hidden="1" x14ac:dyDescent="0.25">
      <c r="A42" s="1"/>
      <c r="B42" s="1"/>
      <c r="C42" s="1"/>
      <c r="D42" s="1"/>
      <c r="E42" s="1"/>
      <c r="F42" s="1" t="s">
        <v>40</v>
      </c>
      <c r="G42" s="2"/>
      <c r="H42" s="2">
        <v>0</v>
      </c>
      <c r="I42" s="2">
        <v>0</v>
      </c>
      <c r="J42" s="2">
        <v>0</v>
      </c>
      <c r="K42" s="2">
        <v>0</v>
      </c>
      <c r="M42" s="22"/>
    </row>
    <row r="43" spans="1:13" ht="15" hidden="1" x14ac:dyDescent="0.25">
      <c r="A43" s="1"/>
      <c r="B43" s="1"/>
      <c r="C43" s="1"/>
      <c r="D43" s="1"/>
      <c r="E43" s="1"/>
      <c r="F43" s="1" t="s">
        <v>41</v>
      </c>
      <c r="G43" s="2"/>
      <c r="H43" s="2">
        <v>0</v>
      </c>
      <c r="I43" s="2">
        <v>0</v>
      </c>
      <c r="J43" s="2">
        <v>0</v>
      </c>
      <c r="K43" s="2">
        <v>0</v>
      </c>
      <c r="M43" s="22"/>
    </row>
    <row r="44" spans="1:13" ht="15.75" hidden="1" thickBot="1" x14ac:dyDescent="0.3">
      <c r="A44" s="1"/>
      <c r="B44" s="1"/>
      <c r="C44" s="1"/>
      <c r="D44" s="1"/>
      <c r="E44" s="1"/>
      <c r="F44" s="1" t="s">
        <v>42</v>
      </c>
      <c r="G44" s="3"/>
      <c r="H44" s="3">
        <v>403920</v>
      </c>
      <c r="I44" s="3">
        <v>403920</v>
      </c>
      <c r="J44" s="3">
        <v>0</v>
      </c>
      <c r="K44" s="3">
        <v>-403920</v>
      </c>
      <c r="M44" s="22"/>
    </row>
    <row r="45" spans="1:13" x14ac:dyDescent="0.3">
      <c r="A45" s="1"/>
      <c r="B45" s="1"/>
      <c r="C45" s="1"/>
      <c r="D45" s="1"/>
      <c r="E45" s="1" t="s">
        <v>43</v>
      </c>
      <c r="F45" s="1"/>
      <c r="G45" s="2">
        <v>0</v>
      </c>
      <c r="H45" s="2">
        <v>403920</v>
      </c>
      <c r="I45" s="2">
        <v>403920</v>
      </c>
      <c r="J45" s="2">
        <v>0</v>
      </c>
      <c r="K45" s="2">
        <v>-403920</v>
      </c>
      <c r="M45" s="22"/>
    </row>
    <row r="46" spans="1:13" ht="30" customHeight="1" x14ac:dyDescent="0.3">
      <c r="A46" s="1"/>
      <c r="B46" s="1"/>
      <c r="C46" s="1"/>
      <c r="D46" s="1"/>
      <c r="E46" s="1" t="s">
        <v>44</v>
      </c>
      <c r="F46" s="1"/>
      <c r="G46" s="2"/>
      <c r="H46" s="2">
        <v>2000</v>
      </c>
      <c r="I46" s="2">
        <v>2000</v>
      </c>
      <c r="J46" s="2">
        <v>0</v>
      </c>
      <c r="K46" s="2">
        <v>-2000</v>
      </c>
      <c r="M46" s="22"/>
    </row>
    <row r="47" spans="1:13" x14ac:dyDescent="0.3">
      <c r="A47" s="1"/>
      <c r="B47" s="1"/>
      <c r="C47" s="1"/>
      <c r="D47" s="1"/>
      <c r="E47" s="1" t="s">
        <v>45</v>
      </c>
      <c r="F47" s="1"/>
      <c r="G47" s="2"/>
      <c r="H47" s="2">
        <v>3000</v>
      </c>
      <c r="I47" s="2">
        <v>3000</v>
      </c>
      <c r="J47" s="2">
        <v>0</v>
      </c>
      <c r="K47" s="2">
        <v>-3000</v>
      </c>
      <c r="M47" s="22"/>
    </row>
    <row r="48" spans="1:13" x14ac:dyDescent="0.3">
      <c r="A48" s="1"/>
      <c r="B48" s="1"/>
      <c r="C48" s="1"/>
      <c r="D48" s="1"/>
      <c r="E48" s="1" t="s">
        <v>46</v>
      </c>
      <c r="F48" s="1"/>
      <c r="G48" s="2"/>
      <c r="H48" s="2">
        <v>75000</v>
      </c>
      <c r="I48" s="2">
        <v>75000</v>
      </c>
      <c r="J48" s="2">
        <v>0</v>
      </c>
      <c r="K48" s="2">
        <v>-75000</v>
      </c>
      <c r="M48" s="22"/>
    </row>
    <row r="49" spans="1:13" ht="15" thickBot="1" x14ac:dyDescent="0.35">
      <c r="A49" s="1"/>
      <c r="B49" s="1"/>
      <c r="C49" s="1"/>
      <c r="D49" s="1"/>
      <c r="E49" s="1" t="s">
        <v>47</v>
      </c>
      <c r="F49" s="1"/>
      <c r="G49" s="3"/>
      <c r="H49" s="3">
        <v>0</v>
      </c>
      <c r="I49" s="3">
        <v>0</v>
      </c>
      <c r="J49" s="3">
        <v>0</v>
      </c>
      <c r="K49" s="3">
        <v>0</v>
      </c>
      <c r="M49" s="22"/>
    </row>
    <row r="50" spans="1:13" x14ac:dyDescent="0.3">
      <c r="A50" s="1"/>
      <c r="B50" s="1"/>
      <c r="C50" s="1"/>
      <c r="D50" s="1" t="s">
        <v>48</v>
      </c>
      <c r="E50" s="1"/>
      <c r="F50" s="1"/>
      <c r="G50" s="2">
        <v>0</v>
      </c>
      <c r="H50" s="2">
        <v>505920</v>
      </c>
      <c r="I50" s="2">
        <v>505920</v>
      </c>
      <c r="J50" s="2">
        <v>0</v>
      </c>
      <c r="K50" s="2">
        <v>-505920</v>
      </c>
      <c r="M50" s="22"/>
    </row>
    <row r="51" spans="1:13" ht="30" hidden="1" customHeight="1" x14ac:dyDescent="0.25">
      <c r="A51" s="1"/>
      <c r="B51" s="1"/>
      <c r="C51" s="1"/>
      <c r="D51" s="1" t="s">
        <v>49</v>
      </c>
      <c r="E51" s="1"/>
      <c r="F51" s="1"/>
      <c r="G51" s="2">
        <v>0</v>
      </c>
      <c r="H51" s="2">
        <v>0</v>
      </c>
      <c r="I51" s="2">
        <v>0</v>
      </c>
      <c r="J51" s="2">
        <v>0</v>
      </c>
      <c r="K51" s="2">
        <v>0</v>
      </c>
      <c r="M51" s="22"/>
    </row>
    <row r="52" spans="1:13" ht="15" hidden="1" x14ac:dyDescent="0.25">
      <c r="A52" s="1"/>
      <c r="B52" s="1"/>
      <c r="C52" s="1"/>
      <c r="D52" s="1" t="s">
        <v>50</v>
      </c>
      <c r="E52" s="1"/>
      <c r="F52" s="1"/>
      <c r="G52" s="2"/>
      <c r="H52" s="2">
        <v>0</v>
      </c>
      <c r="I52" s="2">
        <v>0</v>
      </c>
      <c r="J52" s="2">
        <v>0</v>
      </c>
      <c r="K52" s="2">
        <v>0</v>
      </c>
      <c r="M52" s="22"/>
    </row>
    <row r="53" spans="1:13" ht="15" hidden="1" x14ac:dyDescent="0.25">
      <c r="A53" s="1"/>
      <c r="B53" s="1"/>
      <c r="C53" s="1"/>
      <c r="D53" s="1" t="s">
        <v>51</v>
      </c>
      <c r="E53" s="1"/>
      <c r="F53" s="1"/>
      <c r="G53" s="2"/>
      <c r="H53" s="2">
        <v>0</v>
      </c>
      <c r="I53" s="2">
        <v>0</v>
      </c>
      <c r="J53" s="2">
        <v>0</v>
      </c>
      <c r="K53" s="2"/>
      <c r="M53" s="22"/>
    </row>
    <row r="54" spans="1:13" x14ac:dyDescent="0.3">
      <c r="A54" s="1"/>
      <c r="B54" s="1"/>
      <c r="C54" s="1"/>
      <c r="D54" s="1"/>
      <c r="E54" s="1" t="s">
        <v>52</v>
      </c>
      <c r="F54" s="1"/>
      <c r="G54" s="2"/>
      <c r="H54" s="2">
        <v>112000</v>
      </c>
      <c r="I54" s="2">
        <v>80000</v>
      </c>
      <c r="J54" s="2">
        <v>32000</v>
      </c>
      <c r="K54" s="2">
        <v>-48000</v>
      </c>
      <c r="M54" s="22"/>
    </row>
    <row r="55" spans="1:13" x14ac:dyDescent="0.3">
      <c r="A55" s="1"/>
      <c r="B55" s="1"/>
      <c r="C55" s="1"/>
      <c r="D55" s="1"/>
      <c r="E55" s="1" t="s">
        <v>53</v>
      </c>
      <c r="F55" s="1"/>
      <c r="G55" s="2"/>
      <c r="H55" s="2">
        <v>0</v>
      </c>
      <c r="I55" s="2">
        <v>0</v>
      </c>
      <c r="J55" s="2">
        <v>0</v>
      </c>
      <c r="K55" s="2">
        <v>0</v>
      </c>
      <c r="M55" s="22"/>
    </row>
    <row r="56" spans="1:13" x14ac:dyDescent="0.3">
      <c r="A56" s="1"/>
      <c r="B56" s="1"/>
      <c r="C56" s="1"/>
      <c r="D56" s="1"/>
      <c r="E56" s="1" t="s">
        <v>54</v>
      </c>
      <c r="F56" s="1"/>
      <c r="G56" s="2"/>
      <c r="H56" s="2">
        <v>189000</v>
      </c>
      <c r="I56" s="2">
        <v>135000</v>
      </c>
      <c r="J56" s="2">
        <v>54000</v>
      </c>
      <c r="K56" s="2">
        <v>-81000</v>
      </c>
      <c r="M56" s="22"/>
    </row>
    <row r="57" spans="1:13" ht="15" thickBot="1" x14ac:dyDescent="0.35">
      <c r="A57" s="1"/>
      <c r="B57" s="1"/>
      <c r="C57" s="1"/>
      <c r="D57" s="1"/>
      <c r="E57" s="1" t="s">
        <v>55</v>
      </c>
      <c r="F57" s="1"/>
      <c r="G57" s="4"/>
      <c r="H57" s="4">
        <v>74498.121606488712</v>
      </c>
      <c r="I57" s="4">
        <v>64498.121606488712</v>
      </c>
      <c r="J57" s="4">
        <v>10000</v>
      </c>
      <c r="K57" s="4">
        <v>-54498.121606488712</v>
      </c>
      <c r="M57" s="22"/>
    </row>
    <row r="58" spans="1:13" ht="15" thickBot="1" x14ac:dyDescent="0.35">
      <c r="A58" s="1"/>
      <c r="B58" s="1"/>
      <c r="C58" s="1"/>
      <c r="D58" s="1" t="s">
        <v>56</v>
      </c>
      <c r="E58" s="1"/>
      <c r="F58" s="1"/>
      <c r="G58" s="6">
        <v>0</v>
      </c>
      <c r="H58" s="6">
        <v>375498.12160999997</v>
      </c>
      <c r="I58" s="6">
        <v>279498.12160999997</v>
      </c>
      <c r="J58" s="6">
        <v>96000</v>
      </c>
      <c r="K58" s="6">
        <v>-183498.12161</v>
      </c>
      <c r="M58" s="22"/>
    </row>
    <row r="59" spans="1:13" ht="30" customHeight="1" thickBot="1" x14ac:dyDescent="0.35">
      <c r="A59" s="1"/>
      <c r="B59" s="1"/>
      <c r="C59" s="1" t="s">
        <v>57</v>
      </c>
      <c r="D59" s="1"/>
      <c r="E59" s="1"/>
      <c r="F59" s="1"/>
      <c r="G59" s="5">
        <v>0</v>
      </c>
      <c r="H59" s="5">
        <v>10691693.18561</v>
      </c>
      <c r="I59" s="5">
        <v>7607523.4216099996</v>
      </c>
      <c r="J59" s="5">
        <v>3084169.764</v>
      </c>
      <c r="K59" s="5">
        <v>-4523353.6576100001</v>
      </c>
      <c r="M59" s="22"/>
    </row>
    <row r="60" spans="1:13" ht="30" customHeight="1" x14ac:dyDescent="0.3">
      <c r="A60" s="1"/>
      <c r="B60" s="1" t="s">
        <v>58</v>
      </c>
      <c r="C60" s="1"/>
      <c r="D60" s="1"/>
      <c r="E60" s="1"/>
      <c r="F60" s="1"/>
      <c r="G60" s="2">
        <v>0</v>
      </c>
      <c r="H60" s="2">
        <v>10691693.18561</v>
      </c>
      <c r="I60" s="2">
        <v>7607523.4216099996</v>
      </c>
      <c r="J60" s="2">
        <v>3084169.764</v>
      </c>
      <c r="K60" s="2">
        <v>-4523353.6576100001</v>
      </c>
      <c r="M60" s="22"/>
    </row>
    <row r="61" spans="1:13" ht="30" customHeight="1" x14ac:dyDescent="0.3">
      <c r="A61" s="1"/>
      <c r="B61" s="1"/>
      <c r="C61" s="1" t="s">
        <v>59</v>
      </c>
      <c r="D61" s="1"/>
      <c r="E61" s="1"/>
      <c r="F61" s="1"/>
      <c r="G61" s="2"/>
      <c r="H61" s="2"/>
      <c r="I61" s="2"/>
      <c r="J61" s="2"/>
      <c r="K61" s="2"/>
      <c r="M61" s="22"/>
    </row>
    <row r="62" spans="1:13" x14ac:dyDescent="0.3">
      <c r="A62" s="1"/>
      <c r="B62" s="1"/>
      <c r="C62" s="1"/>
      <c r="D62" s="1" t="s">
        <v>60</v>
      </c>
      <c r="E62" s="1"/>
      <c r="F62" s="1"/>
      <c r="G62" s="2"/>
      <c r="H62" s="2"/>
      <c r="I62" s="2"/>
      <c r="J62" s="2"/>
      <c r="K62" s="2"/>
      <c r="M62" s="22"/>
    </row>
    <row r="63" spans="1:13" ht="15" hidden="1" x14ac:dyDescent="0.25">
      <c r="A63" s="1"/>
      <c r="B63" s="1"/>
      <c r="C63" s="1"/>
      <c r="D63" s="1"/>
      <c r="E63" s="1" t="s">
        <v>189</v>
      </c>
      <c r="F63" s="1"/>
      <c r="G63" s="2"/>
      <c r="H63" s="2">
        <v>534425.80000000005</v>
      </c>
      <c r="I63" s="2">
        <v>267212.90000000002</v>
      </c>
      <c r="J63" s="2">
        <v>267212.90000000002</v>
      </c>
      <c r="K63" s="2">
        <v>0</v>
      </c>
      <c r="M63" s="22"/>
    </row>
    <row r="64" spans="1:13" ht="15" hidden="1" x14ac:dyDescent="0.25">
      <c r="A64" s="1"/>
      <c r="B64" s="1"/>
      <c r="C64" s="1"/>
      <c r="D64" s="1"/>
      <c r="E64" s="1" t="s">
        <v>61</v>
      </c>
      <c r="F64" s="1"/>
      <c r="G64" s="2"/>
      <c r="H64" s="2">
        <v>363301.12</v>
      </c>
      <c r="I64" s="2">
        <v>203326.12000000002</v>
      </c>
      <c r="J64" s="2">
        <v>159975</v>
      </c>
      <c r="K64" s="2">
        <v>-43351.120000000024</v>
      </c>
      <c r="M64" s="22"/>
    </row>
    <row r="65" spans="1:13" ht="15" hidden="1" x14ac:dyDescent="0.25">
      <c r="A65" s="1"/>
      <c r="B65" s="1"/>
      <c r="C65" s="1"/>
      <c r="D65" s="1"/>
      <c r="E65" s="1" t="s">
        <v>62</v>
      </c>
      <c r="F65" s="1"/>
      <c r="G65" s="2"/>
      <c r="H65" s="2">
        <v>3653675.7620000001</v>
      </c>
      <c r="I65" s="2">
        <v>2897926.6920000003</v>
      </c>
      <c r="J65" s="2">
        <v>755749.07000000007</v>
      </c>
      <c r="K65" s="2">
        <v>-2142177.6220000004</v>
      </c>
      <c r="M65" s="22"/>
    </row>
    <row r="66" spans="1:13" ht="15.75" hidden="1" thickBot="1" x14ac:dyDescent="0.3">
      <c r="A66" s="1"/>
      <c r="B66" s="1"/>
      <c r="C66" s="1"/>
      <c r="D66" s="1"/>
      <c r="E66" s="1" t="s">
        <v>68</v>
      </c>
      <c r="F66" s="1"/>
      <c r="G66" s="3"/>
      <c r="H66" s="3">
        <v>688897.57000000007</v>
      </c>
      <c r="I66" s="3">
        <v>519897.57000000007</v>
      </c>
      <c r="J66" s="3">
        <v>169000</v>
      </c>
      <c r="K66" s="3">
        <v>-350897.57000000007</v>
      </c>
      <c r="M66" s="22"/>
    </row>
    <row r="67" spans="1:13" ht="15" hidden="1" x14ac:dyDescent="0.25">
      <c r="A67" s="1"/>
      <c r="B67" s="1"/>
      <c r="C67" s="1"/>
      <c r="D67" s="1"/>
      <c r="E67" s="1" t="s">
        <v>69</v>
      </c>
      <c r="G67" s="2"/>
      <c r="H67" s="2">
        <v>353558.67</v>
      </c>
      <c r="I67" s="2">
        <v>317673.46999999997</v>
      </c>
      <c r="J67" s="2">
        <v>35885.200000000004</v>
      </c>
      <c r="K67" s="2">
        <v>-281788.26999999996</v>
      </c>
      <c r="M67" s="22"/>
    </row>
    <row r="68" spans="1:13" ht="15" hidden="1" x14ac:dyDescent="0.25">
      <c r="A68" s="1"/>
      <c r="B68" s="1"/>
      <c r="C68" s="1"/>
      <c r="D68" s="1"/>
      <c r="E68" s="1" t="s">
        <v>187</v>
      </c>
      <c r="F68" s="1"/>
      <c r="G68" s="2">
        <v>0</v>
      </c>
      <c r="H68" s="2">
        <v>5593858.9220000003</v>
      </c>
      <c r="I68" s="2">
        <v>4206036.7520000003</v>
      </c>
      <c r="J68" s="2">
        <v>1387822.1700000002</v>
      </c>
      <c r="K68" s="2">
        <v>-2818214.5820000004</v>
      </c>
      <c r="M68" s="22"/>
    </row>
    <row r="69" spans="1:13" ht="16.5" hidden="1" customHeight="1" x14ac:dyDescent="0.25">
      <c r="A69" s="1"/>
      <c r="B69" s="1"/>
      <c r="C69" s="1"/>
      <c r="D69" s="1"/>
      <c r="E69" s="1" t="s">
        <v>72</v>
      </c>
      <c r="F69" s="1"/>
      <c r="G69" s="2"/>
      <c r="H69" s="2">
        <v>1174710.3736200002</v>
      </c>
      <c r="I69" s="2">
        <v>883267.71792000008</v>
      </c>
      <c r="J69" s="2">
        <v>291442.6557</v>
      </c>
      <c r="K69" s="2">
        <v>-591825.06222000008</v>
      </c>
      <c r="M69" s="22"/>
    </row>
    <row r="70" spans="1:13" ht="30" hidden="1" customHeight="1" thickBot="1" x14ac:dyDescent="0.3">
      <c r="A70" s="1"/>
      <c r="B70" s="1"/>
      <c r="C70" s="1"/>
      <c r="D70" s="1"/>
      <c r="E70" s="1" t="s">
        <v>80</v>
      </c>
      <c r="F70" s="1"/>
      <c r="G70" s="3"/>
      <c r="H70" s="3">
        <v>131554.78</v>
      </c>
      <c r="I70" s="3">
        <v>65777.39</v>
      </c>
      <c r="J70" s="3">
        <v>65777.39</v>
      </c>
      <c r="K70" s="3">
        <v>0</v>
      </c>
      <c r="M70" s="22"/>
    </row>
    <row r="71" spans="1:13" ht="15" thickBot="1" x14ac:dyDescent="0.35">
      <c r="A71" s="1"/>
      <c r="B71" s="1"/>
      <c r="C71" s="1"/>
      <c r="D71" s="1" t="s">
        <v>81</v>
      </c>
      <c r="E71" s="1"/>
      <c r="F71" s="1"/>
      <c r="G71" s="2">
        <v>0</v>
      </c>
      <c r="H71" s="2">
        <v>6900124.0756200003</v>
      </c>
      <c r="I71" s="2">
        <v>5155081.8599199997</v>
      </c>
      <c r="J71" s="2">
        <v>1745042.2157000001</v>
      </c>
      <c r="K71" s="3">
        <v>-3410039.6442199997</v>
      </c>
      <c r="M71" s="22"/>
    </row>
    <row r="72" spans="1:13" x14ac:dyDescent="0.3">
      <c r="A72" s="1"/>
      <c r="B72" s="1"/>
      <c r="C72" s="1"/>
      <c r="D72" s="1"/>
      <c r="E72" s="1"/>
      <c r="F72" s="1" t="s">
        <v>190</v>
      </c>
      <c r="G72" s="20" t="e">
        <v>#DIV/0!</v>
      </c>
      <c r="H72" s="20">
        <v>0.21000000000000002</v>
      </c>
      <c r="I72" s="20">
        <v>0.21</v>
      </c>
      <c r="J72" s="20">
        <v>0.21</v>
      </c>
      <c r="K72" s="20"/>
      <c r="M72" s="22"/>
    </row>
    <row r="73" spans="1:13" ht="30" customHeight="1" x14ac:dyDescent="0.3">
      <c r="A73" s="1"/>
      <c r="B73" s="1"/>
      <c r="C73" s="1"/>
      <c r="D73" s="1" t="s">
        <v>82</v>
      </c>
      <c r="E73" s="1"/>
      <c r="F73" s="1"/>
      <c r="G73" s="19"/>
      <c r="H73" s="2"/>
      <c r="I73" s="2"/>
      <c r="J73" s="2"/>
      <c r="K73" s="2"/>
      <c r="M73" s="22"/>
    </row>
    <row r="74" spans="1:13" ht="15" hidden="1" x14ac:dyDescent="0.25">
      <c r="A74" s="1"/>
      <c r="B74" s="1"/>
      <c r="C74" s="1"/>
      <c r="D74" s="1"/>
      <c r="E74" s="1" t="s">
        <v>83</v>
      </c>
      <c r="F74" s="1"/>
      <c r="G74" s="2"/>
      <c r="H74" s="2">
        <v>2060</v>
      </c>
      <c r="I74" s="2">
        <v>2060</v>
      </c>
      <c r="J74" s="2">
        <v>0</v>
      </c>
      <c r="K74" s="2">
        <v>-2060</v>
      </c>
      <c r="M74" s="22"/>
    </row>
    <row r="75" spans="1:13" ht="15" hidden="1" x14ac:dyDescent="0.25">
      <c r="A75" s="1"/>
      <c r="B75" s="1"/>
      <c r="C75" s="1"/>
      <c r="D75" s="1"/>
      <c r="E75" s="1" t="s">
        <v>84</v>
      </c>
      <c r="F75" s="1"/>
      <c r="G75" s="2"/>
      <c r="H75" s="2">
        <v>116664.01109676331</v>
      </c>
      <c r="I75" s="2">
        <v>16664.011096763315</v>
      </c>
      <c r="J75" s="2">
        <v>100000</v>
      </c>
      <c r="K75" s="2">
        <v>83335.988903236692</v>
      </c>
      <c r="M75" s="22"/>
    </row>
    <row r="76" spans="1:13" ht="15" hidden="1" x14ac:dyDescent="0.25">
      <c r="A76" s="1"/>
      <c r="B76" s="1"/>
      <c r="C76" s="1"/>
      <c r="D76" s="1"/>
      <c r="E76" s="1" t="s">
        <v>85</v>
      </c>
      <c r="F76" s="1"/>
      <c r="G76" s="2"/>
      <c r="H76" s="2">
        <v>188671.15305176366</v>
      </c>
      <c r="I76" s="2">
        <v>88671.153051763642</v>
      </c>
      <c r="J76" s="2">
        <v>100000</v>
      </c>
      <c r="K76" s="2">
        <v>11328.846948236358</v>
      </c>
      <c r="M76" s="22"/>
    </row>
    <row r="77" spans="1:13" ht="15" hidden="1" x14ac:dyDescent="0.25">
      <c r="A77" s="1"/>
      <c r="B77" s="1"/>
      <c r="C77" s="1"/>
      <c r="D77" s="1"/>
      <c r="E77" s="1" t="s">
        <v>86</v>
      </c>
      <c r="F77" s="1"/>
      <c r="G77" s="2"/>
      <c r="H77" s="2">
        <v>26365.4</v>
      </c>
      <c r="I77" s="2">
        <v>6365.4000000000005</v>
      </c>
      <c r="J77" s="2">
        <v>20000</v>
      </c>
      <c r="K77" s="2">
        <v>13634.599999999999</v>
      </c>
      <c r="M77" s="22"/>
    </row>
    <row r="78" spans="1:13" ht="15" hidden="1" x14ac:dyDescent="0.25">
      <c r="A78" s="1"/>
      <c r="B78" s="1"/>
      <c r="C78" s="1"/>
      <c r="D78" s="1"/>
      <c r="E78" s="1" t="s">
        <v>87</v>
      </c>
      <c r="F78" s="1"/>
      <c r="G78" s="2"/>
      <c r="H78" s="2">
        <v>18409.297721355983</v>
      </c>
      <c r="I78" s="2">
        <v>13409.297721355983</v>
      </c>
      <c r="J78" s="2">
        <v>5000</v>
      </c>
      <c r="K78" s="2">
        <v>-8409.2977213559825</v>
      </c>
      <c r="M78" s="22"/>
    </row>
    <row r="79" spans="1:13" ht="15" hidden="1" x14ac:dyDescent="0.25">
      <c r="A79" s="1"/>
      <c r="B79" s="1"/>
      <c r="C79" s="1"/>
      <c r="D79" s="1"/>
      <c r="E79" s="1" t="s">
        <v>88</v>
      </c>
      <c r="F79" s="1"/>
      <c r="G79" s="2"/>
      <c r="H79" s="2">
        <v>0</v>
      </c>
      <c r="I79" s="2">
        <v>0</v>
      </c>
      <c r="J79" s="2">
        <v>0</v>
      </c>
      <c r="K79" s="2"/>
      <c r="M79" s="22"/>
    </row>
    <row r="80" spans="1:13" ht="15" hidden="1" x14ac:dyDescent="0.25">
      <c r="A80" s="1"/>
      <c r="B80" s="1"/>
      <c r="C80" s="1"/>
      <c r="D80" s="1"/>
      <c r="E80" s="1"/>
      <c r="F80" s="1" t="s">
        <v>89</v>
      </c>
      <c r="G80" s="2"/>
      <c r="H80" s="2">
        <v>38417.52754653505</v>
      </c>
      <c r="I80" s="2">
        <v>32417.52754653505</v>
      </c>
      <c r="J80" s="2">
        <v>6000</v>
      </c>
      <c r="K80" s="2">
        <v>-26417.52754653505</v>
      </c>
      <c r="M80" s="22"/>
    </row>
    <row r="81" spans="1:13" ht="15" hidden="1" x14ac:dyDescent="0.25">
      <c r="A81" s="1"/>
      <c r="B81" s="1"/>
      <c r="C81" s="1"/>
      <c r="D81" s="1"/>
      <c r="E81" s="1"/>
      <c r="F81" s="1" t="s">
        <v>90</v>
      </c>
      <c r="G81" s="2"/>
      <c r="H81" s="2">
        <v>61800</v>
      </c>
      <c r="I81" s="2">
        <v>61800</v>
      </c>
      <c r="J81" s="2">
        <v>0</v>
      </c>
      <c r="K81" s="2">
        <v>-61800</v>
      </c>
      <c r="M81" s="22"/>
    </row>
    <row r="82" spans="1:13" ht="15.75" hidden="1" thickBot="1" x14ac:dyDescent="0.3">
      <c r="A82" s="1"/>
      <c r="B82" s="1"/>
      <c r="C82" s="1"/>
      <c r="D82" s="1"/>
      <c r="E82" s="1"/>
      <c r="F82" s="1" t="s">
        <v>91</v>
      </c>
      <c r="G82" s="3"/>
      <c r="H82" s="3">
        <v>0</v>
      </c>
      <c r="I82" s="3">
        <v>0</v>
      </c>
      <c r="J82" s="3">
        <v>0</v>
      </c>
      <c r="K82" s="3">
        <v>0</v>
      </c>
      <c r="M82" s="22"/>
    </row>
    <row r="83" spans="1:13" ht="15" hidden="1" x14ac:dyDescent="0.25">
      <c r="A83" s="1"/>
      <c r="B83" s="1"/>
      <c r="C83" s="1"/>
      <c r="D83" s="1"/>
      <c r="E83" s="1" t="s">
        <v>92</v>
      </c>
      <c r="F83" s="1"/>
      <c r="G83" s="2">
        <v>0</v>
      </c>
      <c r="H83" s="2">
        <v>100217.52755</v>
      </c>
      <c r="I83" s="2">
        <v>94217.527549999999</v>
      </c>
      <c r="J83" s="2">
        <v>6000</v>
      </c>
      <c r="K83" s="2">
        <v>-88217.527549999999</v>
      </c>
      <c r="M83" s="22"/>
    </row>
    <row r="84" spans="1:13" ht="30" hidden="1" customHeight="1" x14ac:dyDescent="0.25">
      <c r="A84" s="1"/>
      <c r="B84" s="1"/>
      <c r="C84" s="1"/>
      <c r="D84" s="1"/>
      <c r="E84" s="1" t="s">
        <v>93</v>
      </c>
      <c r="F84" s="1"/>
      <c r="G84" s="2"/>
      <c r="H84" s="2">
        <v>75750</v>
      </c>
      <c r="I84" s="2">
        <v>25750</v>
      </c>
      <c r="J84" s="2">
        <v>50000</v>
      </c>
      <c r="K84" s="2">
        <v>24250</v>
      </c>
      <c r="M84" s="22"/>
    </row>
    <row r="85" spans="1:13" ht="15" hidden="1" x14ac:dyDescent="0.25">
      <c r="A85" s="1"/>
      <c r="B85" s="1"/>
      <c r="C85" s="1"/>
      <c r="D85" s="1"/>
      <c r="E85" s="1" t="s">
        <v>94</v>
      </c>
      <c r="F85" s="1"/>
      <c r="G85" s="2"/>
      <c r="H85" s="2">
        <v>0</v>
      </c>
      <c r="I85" s="2">
        <v>0</v>
      </c>
      <c r="J85" s="2">
        <v>0</v>
      </c>
      <c r="K85" s="2"/>
      <c r="M85" s="22"/>
    </row>
    <row r="86" spans="1:13" ht="15" hidden="1" x14ac:dyDescent="0.25">
      <c r="A86" s="1"/>
      <c r="B86" s="1"/>
      <c r="C86" s="1"/>
      <c r="D86" s="1"/>
      <c r="E86" s="1"/>
      <c r="F86" s="1" t="s">
        <v>95</v>
      </c>
      <c r="G86" s="2"/>
      <c r="H86" s="2">
        <v>48436.2962186394</v>
      </c>
      <c r="I86" s="2">
        <v>28436.2962186394</v>
      </c>
      <c r="J86" s="2">
        <v>20000</v>
      </c>
      <c r="K86" s="2">
        <v>-8436.2962186393997</v>
      </c>
      <c r="M86" s="22"/>
    </row>
    <row r="87" spans="1:13" ht="15" hidden="1" x14ac:dyDescent="0.25">
      <c r="A87" s="1"/>
      <c r="B87" s="1"/>
      <c r="C87" s="1"/>
      <c r="D87" s="1"/>
      <c r="E87" s="1"/>
      <c r="F87" s="1" t="s">
        <v>96</v>
      </c>
      <c r="G87" s="2"/>
      <c r="H87" s="2">
        <v>82008.343577677617</v>
      </c>
      <c r="I87" s="2">
        <v>62008.343577677624</v>
      </c>
      <c r="J87" s="2">
        <v>20000</v>
      </c>
      <c r="K87" s="2">
        <v>-42008.343577677624</v>
      </c>
      <c r="M87" s="22"/>
    </row>
    <row r="88" spans="1:13" ht="15" hidden="1" x14ac:dyDescent="0.25">
      <c r="A88" s="1"/>
      <c r="B88" s="1"/>
      <c r="C88" s="1"/>
      <c r="D88" s="1"/>
      <c r="E88" s="1"/>
      <c r="F88" s="1" t="s">
        <v>97</v>
      </c>
      <c r="G88" s="2"/>
      <c r="H88" s="2">
        <v>82027.97693960373</v>
      </c>
      <c r="I88" s="2">
        <v>62027.97693960373</v>
      </c>
      <c r="J88" s="2">
        <v>20000</v>
      </c>
      <c r="K88" s="2">
        <v>-42027.97693960373</v>
      </c>
      <c r="M88" s="22"/>
    </row>
    <row r="89" spans="1:13" ht="15" hidden="1" x14ac:dyDescent="0.25">
      <c r="A89" s="1"/>
      <c r="B89" s="1"/>
      <c r="C89" s="1"/>
      <c r="D89" s="1"/>
      <c r="E89" s="1"/>
      <c r="F89" s="1" t="s">
        <v>98</v>
      </c>
      <c r="G89" s="2"/>
      <c r="H89" s="2">
        <v>74738.483414510221</v>
      </c>
      <c r="I89" s="2">
        <v>54738.483414510221</v>
      </c>
      <c r="J89" s="2">
        <v>20000</v>
      </c>
      <c r="K89" s="2">
        <v>-34738.483414510221</v>
      </c>
      <c r="M89" s="22"/>
    </row>
    <row r="90" spans="1:13" ht="15" hidden="1" x14ac:dyDescent="0.25">
      <c r="A90" s="1"/>
      <c r="B90" s="1"/>
      <c r="C90" s="1"/>
      <c r="D90" s="1"/>
      <c r="E90" s="1"/>
      <c r="F90" s="1" t="s">
        <v>99</v>
      </c>
      <c r="G90" s="2"/>
      <c r="H90" s="2">
        <v>1030</v>
      </c>
      <c r="I90" s="2">
        <v>1030</v>
      </c>
      <c r="J90" s="2">
        <v>0</v>
      </c>
      <c r="K90" s="2">
        <v>-1030</v>
      </c>
      <c r="M90" s="22"/>
    </row>
    <row r="91" spans="1:13" ht="15.75" hidden="1" thickBot="1" x14ac:dyDescent="0.3">
      <c r="A91" s="1"/>
      <c r="B91" s="1"/>
      <c r="C91" s="1"/>
      <c r="D91" s="1"/>
      <c r="E91" s="1"/>
      <c r="F91" s="1" t="s">
        <v>100</v>
      </c>
      <c r="G91" s="3"/>
      <c r="H91" s="3">
        <v>80376.262547147213</v>
      </c>
      <c r="I91" s="3">
        <v>60376.262547147213</v>
      </c>
      <c r="J91" s="3">
        <v>20000</v>
      </c>
      <c r="K91" s="3">
        <v>-40376.262547147213</v>
      </c>
      <c r="M91" s="22"/>
    </row>
    <row r="92" spans="1:13" ht="15" hidden="1" x14ac:dyDescent="0.25">
      <c r="A92" s="1"/>
      <c r="B92" s="1"/>
      <c r="C92" s="1"/>
      <c r="D92" s="1"/>
      <c r="E92" s="1" t="s">
        <v>101</v>
      </c>
      <c r="F92" s="1"/>
      <c r="G92" s="2">
        <v>0</v>
      </c>
      <c r="H92" s="2">
        <v>368617.3627</v>
      </c>
      <c r="I92" s="2">
        <v>268617.3627</v>
      </c>
      <c r="J92" s="2">
        <v>100000</v>
      </c>
      <c r="K92" s="2">
        <v>-168617.3627</v>
      </c>
      <c r="M92" s="22"/>
    </row>
    <row r="93" spans="1:13" ht="30" hidden="1" customHeight="1" x14ac:dyDescent="0.25">
      <c r="A93" s="1"/>
      <c r="B93" s="1"/>
      <c r="C93" s="1"/>
      <c r="D93" s="1"/>
      <c r="E93" s="1" t="s">
        <v>102</v>
      </c>
      <c r="F93" s="1"/>
      <c r="G93" s="2"/>
      <c r="H93" s="2">
        <v>86960.680717159878</v>
      </c>
      <c r="I93" s="2">
        <v>56960.68071715987</v>
      </c>
      <c r="J93" s="2">
        <v>30000</v>
      </c>
      <c r="K93" s="2">
        <v>-26960.68071715987</v>
      </c>
      <c r="M93" s="22"/>
    </row>
    <row r="94" spans="1:13" ht="15" hidden="1" x14ac:dyDescent="0.25">
      <c r="A94" s="1"/>
      <c r="B94" s="1"/>
      <c r="C94" s="1"/>
      <c r="D94" s="1"/>
      <c r="E94" s="1" t="s">
        <v>103</v>
      </c>
      <c r="F94" s="1"/>
      <c r="G94" s="2"/>
      <c r="H94" s="2">
        <v>0</v>
      </c>
      <c r="I94" s="2">
        <v>0</v>
      </c>
      <c r="J94" s="2">
        <v>0</v>
      </c>
      <c r="K94" s="2"/>
      <c r="M94" s="22"/>
    </row>
    <row r="95" spans="1:13" ht="15" hidden="1" x14ac:dyDescent="0.25">
      <c r="A95" s="1"/>
      <c r="B95" s="1"/>
      <c r="C95" s="1"/>
      <c r="D95" s="1"/>
      <c r="E95" s="1"/>
      <c r="F95" s="1" t="s">
        <v>104</v>
      </c>
      <c r="G95" s="2"/>
      <c r="H95" s="2">
        <v>221353.241407205</v>
      </c>
      <c r="I95" s="2">
        <v>159353.241407205</v>
      </c>
      <c r="J95" s="2">
        <v>62000</v>
      </c>
      <c r="K95" s="2">
        <v>-97353.241407205001</v>
      </c>
      <c r="M95" s="22"/>
    </row>
    <row r="96" spans="1:13" ht="15.75" hidden="1" thickBot="1" x14ac:dyDescent="0.3">
      <c r="A96" s="1"/>
      <c r="B96" s="1"/>
      <c r="C96" s="1"/>
      <c r="D96" s="1"/>
      <c r="E96" s="1"/>
      <c r="F96" s="1" t="s">
        <v>105</v>
      </c>
      <c r="G96" s="4"/>
      <c r="H96" s="4">
        <v>0</v>
      </c>
      <c r="I96" s="4">
        <v>0</v>
      </c>
      <c r="J96" s="4">
        <v>0</v>
      </c>
      <c r="K96" s="4">
        <v>0</v>
      </c>
      <c r="M96" s="22"/>
    </row>
    <row r="97" spans="1:13" ht="15.75" hidden="1" thickBot="1" x14ac:dyDescent="0.3">
      <c r="A97" s="1"/>
      <c r="B97" s="1"/>
      <c r="C97" s="1"/>
      <c r="D97" s="1"/>
      <c r="E97" s="1" t="s">
        <v>106</v>
      </c>
      <c r="F97" s="1"/>
      <c r="G97" s="5">
        <v>0</v>
      </c>
      <c r="H97" s="5">
        <v>221353.24140999999</v>
      </c>
      <c r="I97" s="5">
        <v>159353.24140999999</v>
      </c>
      <c r="J97" s="5">
        <v>62000</v>
      </c>
      <c r="K97" s="5">
        <v>-97353.241410000002</v>
      </c>
      <c r="M97" s="22"/>
    </row>
    <row r="98" spans="1:13" ht="30" customHeight="1" x14ac:dyDescent="0.3">
      <c r="A98" s="1"/>
      <c r="B98" s="1"/>
      <c r="C98" s="1"/>
      <c r="D98" s="1" t="s">
        <v>107</v>
      </c>
      <c r="E98" s="1"/>
      <c r="F98" s="1"/>
      <c r="G98" s="2">
        <v>0</v>
      </c>
      <c r="H98" s="2">
        <v>1205068.6742499999</v>
      </c>
      <c r="I98" s="2">
        <v>732068.67425000004</v>
      </c>
      <c r="J98" s="2">
        <v>473000</v>
      </c>
      <c r="K98" s="2">
        <v>-259068.67425000001</v>
      </c>
      <c r="M98" s="22"/>
    </row>
    <row r="99" spans="1:13" ht="30" customHeight="1" x14ac:dyDescent="0.3">
      <c r="A99" s="1"/>
      <c r="B99" s="1"/>
      <c r="C99" s="1"/>
      <c r="D99" s="1" t="s">
        <v>108</v>
      </c>
      <c r="E99" s="1"/>
      <c r="F99" s="1"/>
      <c r="G99" s="2"/>
      <c r="H99" s="2"/>
      <c r="I99" s="2"/>
      <c r="J99" s="2"/>
      <c r="K99" s="2"/>
      <c r="M99" s="22"/>
    </row>
    <row r="100" spans="1:13" ht="15" hidden="1" x14ac:dyDescent="0.25">
      <c r="A100" s="1"/>
      <c r="B100" s="1"/>
      <c r="C100" s="1"/>
      <c r="D100" s="1"/>
      <c r="E100" s="1" t="s">
        <v>109</v>
      </c>
      <c r="F100" s="1"/>
      <c r="G100" s="2"/>
      <c r="H100" s="2">
        <v>16191</v>
      </c>
      <c r="I100" s="2">
        <v>16191</v>
      </c>
      <c r="J100" s="2">
        <v>0</v>
      </c>
      <c r="K100" s="2">
        <v>-16191</v>
      </c>
      <c r="M100" s="22"/>
    </row>
    <row r="101" spans="1:13" ht="15" hidden="1" x14ac:dyDescent="0.25">
      <c r="A101" s="1"/>
      <c r="B101" s="1"/>
      <c r="C101" s="1"/>
      <c r="D101" s="1"/>
      <c r="E101" s="1" t="s">
        <v>191</v>
      </c>
      <c r="F101" s="1"/>
      <c r="G101" s="2"/>
      <c r="H101" s="2">
        <v>456820</v>
      </c>
      <c r="I101" s="2">
        <v>0</v>
      </c>
      <c r="J101" s="2">
        <v>456820</v>
      </c>
      <c r="K101" s="2"/>
      <c r="M101" s="22"/>
    </row>
    <row r="102" spans="1:13" ht="15" hidden="1" x14ac:dyDescent="0.25">
      <c r="A102" s="1"/>
      <c r="B102" s="1"/>
      <c r="C102" s="1"/>
      <c r="D102" s="1"/>
      <c r="E102" s="1" t="s">
        <v>110</v>
      </c>
      <c r="F102" s="1"/>
      <c r="G102" s="2"/>
      <c r="H102" s="2">
        <v>375534.94</v>
      </c>
      <c r="I102" s="2">
        <v>375534.94</v>
      </c>
      <c r="J102" s="2">
        <v>0</v>
      </c>
      <c r="K102" s="2">
        <v>-375534.94</v>
      </c>
      <c r="M102" s="22"/>
    </row>
    <row r="103" spans="1:13" ht="15" hidden="1" x14ac:dyDescent="0.25">
      <c r="A103" s="1"/>
      <c r="B103" s="1"/>
      <c r="C103" s="1"/>
      <c r="D103" s="1"/>
      <c r="E103" s="1" t="s">
        <v>111</v>
      </c>
      <c r="F103" s="1"/>
      <c r="G103" s="2"/>
      <c r="H103" s="2">
        <v>0</v>
      </c>
      <c r="I103" s="2">
        <v>0</v>
      </c>
      <c r="J103" s="2">
        <v>0</v>
      </c>
      <c r="K103" s="2"/>
      <c r="M103" s="22"/>
    </row>
    <row r="104" spans="1:13" ht="15" hidden="1" x14ac:dyDescent="0.25">
      <c r="A104" s="1"/>
      <c r="B104" s="1"/>
      <c r="C104" s="1"/>
      <c r="D104" s="1"/>
      <c r="E104" s="1"/>
      <c r="F104" s="1" t="s">
        <v>112</v>
      </c>
      <c r="G104" s="2"/>
      <c r="H104" s="2">
        <v>39403.378567843254</v>
      </c>
      <c r="I104" s="2">
        <v>39403.378567843254</v>
      </c>
      <c r="J104" s="2">
        <v>0</v>
      </c>
      <c r="K104" s="2">
        <v>-39403.378567843254</v>
      </c>
      <c r="M104" s="22"/>
    </row>
    <row r="105" spans="1:13" ht="15" hidden="1" x14ac:dyDescent="0.25">
      <c r="A105" s="1"/>
      <c r="B105" s="1"/>
      <c r="C105" s="1"/>
      <c r="D105" s="1"/>
      <c r="E105" s="1"/>
      <c r="F105" s="1" t="s">
        <v>113</v>
      </c>
      <c r="G105" s="2"/>
      <c r="H105" s="2">
        <v>10726.650649983714</v>
      </c>
      <c r="I105" s="2">
        <v>10726.650649983714</v>
      </c>
      <c r="J105" s="2">
        <v>0</v>
      </c>
      <c r="K105" s="2">
        <v>-10726.650649983714</v>
      </c>
      <c r="M105" s="22"/>
    </row>
    <row r="106" spans="1:13" ht="15.75" hidden="1" thickBot="1" x14ac:dyDescent="0.3">
      <c r="A106" s="1"/>
      <c r="B106" s="1"/>
      <c r="C106" s="1"/>
      <c r="D106" s="1"/>
      <c r="E106" s="1"/>
      <c r="F106" s="1" t="s">
        <v>114</v>
      </c>
      <c r="G106" s="3"/>
      <c r="H106" s="3">
        <v>24661.517219748639</v>
      </c>
      <c r="I106" s="3">
        <v>24661.517219748639</v>
      </c>
      <c r="J106" s="3">
        <v>0</v>
      </c>
      <c r="K106" s="3">
        <v>-24661.517219748639</v>
      </c>
      <c r="M106" s="22"/>
    </row>
    <row r="107" spans="1:13" ht="15" hidden="1" x14ac:dyDescent="0.25">
      <c r="A107" s="1"/>
      <c r="B107" s="1"/>
      <c r="C107" s="1"/>
      <c r="D107" s="1"/>
      <c r="E107" s="1" t="s">
        <v>115</v>
      </c>
      <c r="F107" s="1"/>
      <c r="G107" s="2">
        <v>0</v>
      </c>
      <c r="H107" s="2">
        <v>74791.546440000006</v>
      </c>
      <c r="I107" s="2">
        <v>74791.546440000006</v>
      </c>
      <c r="J107" s="2">
        <v>0</v>
      </c>
      <c r="K107" s="2">
        <v>-74791.546440000006</v>
      </c>
      <c r="M107" s="22"/>
    </row>
    <row r="108" spans="1:13" ht="30" hidden="1" customHeight="1" x14ac:dyDescent="0.25">
      <c r="A108" s="1"/>
      <c r="B108" s="1"/>
      <c r="C108" s="1"/>
      <c r="D108" s="1"/>
      <c r="E108" s="1" t="s">
        <v>116</v>
      </c>
      <c r="F108" s="1"/>
      <c r="G108" s="2"/>
      <c r="H108" s="2"/>
      <c r="I108" s="2"/>
      <c r="J108" s="2"/>
      <c r="K108" s="2"/>
      <c r="M108" s="22"/>
    </row>
    <row r="109" spans="1:13" ht="15" hidden="1" x14ac:dyDescent="0.25">
      <c r="A109" s="1"/>
      <c r="B109" s="1"/>
      <c r="C109" s="1"/>
      <c r="D109" s="1"/>
      <c r="E109" s="1"/>
      <c r="F109" s="1" t="s">
        <v>117</v>
      </c>
      <c r="G109" s="2"/>
      <c r="H109" s="2">
        <v>0</v>
      </c>
      <c r="I109" s="2">
        <v>0</v>
      </c>
      <c r="J109" s="2">
        <v>0</v>
      </c>
      <c r="K109" s="2">
        <v>0</v>
      </c>
      <c r="M109" s="22"/>
    </row>
    <row r="110" spans="1:13" ht="15" hidden="1" x14ac:dyDescent="0.25">
      <c r="A110" s="1"/>
      <c r="B110" s="1"/>
      <c r="C110" s="1"/>
      <c r="D110" s="1"/>
      <c r="E110" s="1"/>
      <c r="F110" s="1" t="s">
        <v>118</v>
      </c>
      <c r="G110" s="2"/>
      <c r="H110" s="2">
        <v>100000</v>
      </c>
      <c r="I110" s="2">
        <v>0</v>
      </c>
      <c r="J110" s="2">
        <v>100000</v>
      </c>
      <c r="K110" s="2">
        <v>100000</v>
      </c>
      <c r="M110" s="22"/>
    </row>
    <row r="111" spans="1:13" ht="15" hidden="1" x14ac:dyDescent="0.25">
      <c r="A111" s="1"/>
      <c r="B111" s="1"/>
      <c r="C111" s="1"/>
      <c r="D111" s="1"/>
      <c r="E111" s="1"/>
      <c r="F111" s="1" t="s">
        <v>119</v>
      </c>
      <c r="G111" s="2"/>
      <c r="H111" s="2">
        <v>0</v>
      </c>
      <c r="I111" s="2">
        <v>0</v>
      </c>
      <c r="J111" s="2">
        <v>0</v>
      </c>
      <c r="K111" s="2">
        <v>0</v>
      </c>
      <c r="M111" s="22"/>
    </row>
    <row r="112" spans="1:13" ht="15" hidden="1" x14ac:dyDescent="0.25">
      <c r="A112" s="1"/>
      <c r="B112" s="1"/>
      <c r="C112" s="1"/>
      <c r="D112" s="1"/>
      <c r="E112" s="1"/>
      <c r="F112" s="1" t="s">
        <v>120</v>
      </c>
      <c r="G112" s="2"/>
      <c r="H112" s="2">
        <v>13410.6</v>
      </c>
      <c r="I112" s="2">
        <v>13410.6</v>
      </c>
      <c r="J112" s="2">
        <v>0</v>
      </c>
      <c r="K112" s="2">
        <v>-13410.6</v>
      </c>
      <c r="M112" s="22"/>
    </row>
    <row r="113" spans="1:13" ht="15" hidden="1" x14ac:dyDescent="0.25">
      <c r="A113" s="1"/>
      <c r="B113" s="1"/>
      <c r="C113" s="1"/>
      <c r="D113" s="1"/>
      <c r="E113" s="1"/>
      <c r="F113" s="1" t="s">
        <v>121</v>
      </c>
      <c r="G113" s="2"/>
      <c r="H113" s="2">
        <v>1782.4376316913322</v>
      </c>
      <c r="I113" s="2">
        <v>1782.4376316913322</v>
      </c>
      <c r="J113" s="2">
        <v>0</v>
      </c>
      <c r="K113" s="2">
        <v>-1782.4376316913322</v>
      </c>
      <c r="M113" s="22"/>
    </row>
    <row r="114" spans="1:13" ht="15" hidden="1" x14ac:dyDescent="0.25">
      <c r="A114" s="1"/>
      <c r="B114" s="1"/>
      <c r="C114" s="1"/>
      <c r="D114" s="1"/>
      <c r="E114" s="1"/>
      <c r="F114" s="1" t="s">
        <v>122</v>
      </c>
      <c r="G114" s="2"/>
      <c r="H114" s="2">
        <v>7062.3315766186652</v>
      </c>
      <c r="I114" s="2">
        <v>7062.3315766186652</v>
      </c>
      <c r="J114" s="2">
        <v>0</v>
      </c>
      <c r="K114" s="2">
        <v>-7062.3315766186652</v>
      </c>
      <c r="M114" s="22"/>
    </row>
    <row r="115" spans="1:13" ht="15" hidden="1" x14ac:dyDescent="0.25">
      <c r="A115" s="1"/>
      <c r="B115" s="1"/>
      <c r="C115" s="1"/>
      <c r="D115" s="1"/>
      <c r="E115" s="1"/>
      <c r="F115" s="1" t="s">
        <v>123</v>
      </c>
      <c r="G115" s="2"/>
      <c r="H115" s="2">
        <v>14861.808729430324</v>
      </c>
      <c r="I115" s="2">
        <v>14861.808729430324</v>
      </c>
      <c r="J115" s="2">
        <v>0</v>
      </c>
      <c r="K115" s="2">
        <v>-14861.808729430324</v>
      </c>
      <c r="M115" s="22"/>
    </row>
    <row r="116" spans="1:13" ht="15" hidden="1" x14ac:dyDescent="0.25">
      <c r="A116" s="1"/>
      <c r="B116" s="1"/>
      <c r="C116" s="1"/>
      <c r="D116" s="1"/>
      <c r="E116" s="1"/>
      <c r="F116" s="1" t="s">
        <v>124</v>
      </c>
      <c r="G116" s="2"/>
      <c r="H116" s="2">
        <v>132498.10590408105</v>
      </c>
      <c r="I116" s="2">
        <v>132498.10590408105</v>
      </c>
      <c r="J116" s="2">
        <v>0</v>
      </c>
      <c r="K116" s="2">
        <v>-132498.10590408105</v>
      </c>
      <c r="M116" s="22"/>
    </row>
    <row r="117" spans="1:13" ht="15.75" hidden="1" thickBot="1" x14ac:dyDescent="0.3">
      <c r="A117" s="1"/>
      <c r="B117" s="1"/>
      <c r="C117" s="1"/>
      <c r="D117" s="1"/>
      <c r="E117" s="1"/>
      <c r="F117" s="1" t="s">
        <v>125</v>
      </c>
      <c r="G117" s="3"/>
      <c r="H117" s="3">
        <v>13007.996900505173</v>
      </c>
      <c r="I117" s="3">
        <v>13007.996900505173</v>
      </c>
      <c r="J117" s="3">
        <v>0</v>
      </c>
      <c r="K117" s="3">
        <v>-13007.996900505173</v>
      </c>
      <c r="M117" s="22"/>
    </row>
    <row r="118" spans="1:13" ht="15" hidden="1" x14ac:dyDescent="0.25">
      <c r="A118" s="1"/>
      <c r="B118" s="1"/>
      <c r="C118" s="1"/>
      <c r="D118" s="1"/>
      <c r="E118" s="1" t="s">
        <v>126</v>
      </c>
      <c r="F118" s="1"/>
      <c r="G118" s="2">
        <v>0</v>
      </c>
      <c r="H118" s="2">
        <v>282623.28074000002</v>
      </c>
      <c r="I118" s="2">
        <v>182623.28073999999</v>
      </c>
      <c r="J118" s="2">
        <v>100000</v>
      </c>
      <c r="K118" s="2">
        <v>-82623.280740000002</v>
      </c>
      <c r="M118" s="22"/>
    </row>
    <row r="119" spans="1:13" ht="30" hidden="1" customHeight="1" x14ac:dyDescent="0.25">
      <c r="A119" s="1"/>
      <c r="B119" s="1"/>
      <c r="C119" s="1"/>
      <c r="D119" s="1"/>
      <c r="E119" s="1" t="s">
        <v>127</v>
      </c>
      <c r="F119" s="1"/>
      <c r="G119" s="2"/>
      <c r="H119" s="2">
        <v>60364.988272367686</v>
      </c>
      <c r="I119" s="2">
        <v>40364.988272367686</v>
      </c>
      <c r="J119" s="2">
        <v>20000</v>
      </c>
      <c r="K119" s="2">
        <v>-20364.988272367686</v>
      </c>
      <c r="M119" s="22"/>
    </row>
    <row r="120" spans="1:13" ht="15.75" hidden="1" thickBot="1" x14ac:dyDescent="0.3">
      <c r="A120" s="1"/>
      <c r="B120" s="1"/>
      <c r="C120" s="1"/>
      <c r="D120" s="1"/>
      <c r="E120" s="1" t="s">
        <v>128</v>
      </c>
      <c r="F120" s="1"/>
      <c r="G120" s="3"/>
      <c r="H120" s="3">
        <v>276000</v>
      </c>
      <c r="I120" s="3">
        <v>276000</v>
      </c>
      <c r="J120" s="3">
        <v>0</v>
      </c>
      <c r="K120" s="3">
        <v>-276000</v>
      </c>
      <c r="M120" s="22"/>
    </row>
    <row r="121" spans="1:13" x14ac:dyDescent="0.3">
      <c r="A121" s="1"/>
      <c r="B121" s="1"/>
      <c r="C121" s="1"/>
      <c r="D121" s="1" t="s">
        <v>129</v>
      </c>
      <c r="E121" s="1"/>
      <c r="F121" s="1"/>
      <c r="G121" s="2">
        <v>0</v>
      </c>
      <c r="H121" s="2">
        <v>1542325.7554500001</v>
      </c>
      <c r="I121" s="2">
        <v>965505.75545000006</v>
      </c>
      <c r="J121" s="2">
        <v>576820</v>
      </c>
      <c r="K121" s="2">
        <v>-845505.75545000006</v>
      </c>
      <c r="M121" s="22"/>
    </row>
    <row r="122" spans="1:13" ht="30" customHeight="1" x14ac:dyDescent="0.3">
      <c r="A122" s="1"/>
      <c r="B122" s="1"/>
      <c r="C122" s="1"/>
      <c r="D122" s="1" t="s">
        <v>130</v>
      </c>
      <c r="E122" s="1"/>
      <c r="F122" s="1"/>
      <c r="G122" s="2"/>
      <c r="H122" s="2"/>
      <c r="I122" s="2"/>
      <c r="J122" s="2"/>
      <c r="K122" s="2"/>
      <c r="M122" s="22"/>
    </row>
    <row r="123" spans="1:13" ht="15" hidden="1" x14ac:dyDescent="0.25">
      <c r="A123" s="1"/>
      <c r="B123" s="1"/>
      <c r="C123" s="1"/>
      <c r="D123" s="1"/>
      <c r="E123" s="1" t="s">
        <v>131</v>
      </c>
      <c r="F123" s="1"/>
      <c r="G123" s="2"/>
      <c r="H123" s="2">
        <v>0</v>
      </c>
      <c r="I123" s="2">
        <v>0</v>
      </c>
      <c r="J123" s="2">
        <v>0</v>
      </c>
      <c r="K123" s="2">
        <v>0</v>
      </c>
      <c r="M123" s="22"/>
    </row>
    <row r="124" spans="1:13" ht="15" hidden="1" x14ac:dyDescent="0.25">
      <c r="A124" s="1"/>
      <c r="B124" s="1"/>
      <c r="C124" s="1"/>
      <c r="D124" s="1"/>
      <c r="E124" s="1" t="s">
        <v>132</v>
      </c>
      <c r="F124" s="1"/>
      <c r="G124" s="2"/>
      <c r="H124" s="2">
        <v>9682.73</v>
      </c>
      <c r="I124" s="2">
        <v>4682.7299999999996</v>
      </c>
      <c r="J124" s="2">
        <v>5000</v>
      </c>
      <c r="K124" s="2">
        <v>317.27000000000044</v>
      </c>
      <c r="M124" s="22"/>
    </row>
    <row r="125" spans="1:13" ht="15" hidden="1" x14ac:dyDescent="0.25">
      <c r="A125" s="1"/>
      <c r="B125" s="1"/>
      <c r="C125" s="1"/>
      <c r="D125" s="1"/>
      <c r="E125" s="1" t="s">
        <v>133</v>
      </c>
      <c r="F125" s="1"/>
      <c r="G125" s="2"/>
      <c r="H125" s="2">
        <v>0</v>
      </c>
      <c r="I125" s="2">
        <v>0</v>
      </c>
      <c r="J125" s="2">
        <v>0</v>
      </c>
      <c r="K125" s="2"/>
      <c r="M125" s="22"/>
    </row>
    <row r="126" spans="1:13" ht="15" hidden="1" x14ac:dyDescent="0.25">
      <c r="A126" s="1"/>
      <c r="B126" s="1"/>
      <c r="C126" s="1"/>
      <c r="D126" s="1"/>
      <c r="E126" s="1"/>
      <c r="F126" s="1" t="s">
        <v>134</v>
      </c>
      <c r="G126" s="2"/>
      <c r="H126" s="2">
        <v>26576.43</v>
      </c>
      <c r="I126" s="2">
        <v>16576.43</v>
      </c>
      <c r="J126" s="2">
        <v>10000</v>
      </c>
      <c r="K126" s="2">
        <v>-6576.43</v>
      </c>
      <c r="M126" s="22"/>
    </row>
    <row r="127" spans="1:13" ht="15" hidden="1" x14ac:dyDescent="0.25">
      <c r="A127" s="1"/>
      <c r="B127" s="1"/>
      <c r="C127" s="1"/>
      <c r="D127" s="1"/>
      <c r="E127" s="1"/>
      <c r="F127" s="1" t="s">
        <v>135</v>
      </c>
      <c r="G127" s="2"/>
      <c r="H127" s="2">
        <v>12000</v>
      </c>
      <c r="I127" s="2">
        <v>9000</v>
      </c>
      <c r="J127" s="2">
        <v>3000</v>
      </c>
      <c r="K127" s="2">
        <v>-6000</v>
      </c>
      <c r="M127" s="22"/>
    </row>
    <row r="128" spans="1:13" ht="15" hidden="1" x14ac:dyDescent="0.25">
      <c r="A128" s="1"/>
      <c r="B128" s="1"/>
      <c r="C128" s="1"/>
      <c r="D128" s="1"/>
      <c r="E128" s="1"/>
      <c r="F128" s="1" t="s">
        <v>136</v>
      </c>
      <c r="G128" s="2"/>
      <c r="H128" s="2">
        <v>29718.5</v>
      </c>
      <c r="I128" s="2">
        <v>9718.5</v>
      </c>
      <c r="J128" s="2">
        <v>20000</v>
      </c>
      <c r="K128" s="2">
        <v>10281.5</v>
      </c>
      <c r="M128" s="22"/>
    </row>
    <row r="129" spans="1:13" ht="15" hidden="1" x14ac:dyDescent="0.25">
      <c r="A129" s="1"/>
      <c r="B129" s="1"/>
      <c r="C129" s="1"/>
      <c r="D129" s="1"/>
      <c r="E129" s="1"/>
      <c r="F129" s="1" t="s">
        <v>137</v>
      </c>
      <c r="G129" s="2"/>
      <c r="H129" s="2">
        <v>35300</v>
      </c>
      <c r="I129" s="2">
        <v>25300</v>
      </c>
      <c r="J129" s="2">
        <v>10000</v>
      </c>
      <c r="K129" s="2">
        <v>-15300</v>
      </c>
      <c r="M129" s="22"/>
    </row>
    <row r="130" spans="1:13" ht="15" hidden="1" x14ac:dyDescent="0.25">
      <c r="A130" s="1"/>
      <c r="B130" s="1"/>
      <c r="C130" s="1"/>
      <c r="D130" s="1"/>
      <c r="E130" s="1"/>
      <c r="F130" s="1" t="s">
        <v>138</v>
      </c>
      <c r="G130" s="2"/>
      <c r="H130" s="2">
        <v>70000</v>
      </c>
      <c r="I130" s="2">
        <v>45000</v>
      </c>
      <c r="J130" s="2">
        <v>25000</v>
      </c>
      <c r="K130" s="2">
        <v>-20000</v>
      </c>
      <c r="M130" s="22"/>
    </row>
    <row r="131" spans="1:13" ht="15.75" hidden="1" thickBot="1" x14ac:dyDescent="0.3">
      <c r="A131" s="1"/>
      <c r="B131" s="1"/>
      <c r="C131" s="1"/>
      <c r="D131" s="1"/>
      <c r="E131" s="1"/>
      <c r="F131" s="1" t="s">
        <v>139</v>
      </c>
      <c r="G131" s="3"/>
      <c r="H131" s="3">
        <v>0</v>
      </c>
      <c r="I131" s="3">
        <v>0</v>
      </c>
      <c r="J131" s="3">
        <v>0</v>
      </c>
      <c r="K131" s="3">
        <v>0</v>
      </c>
      <c r="M131" s="22"/>
    </row>
    <row r="132" spans="1:13" ht="15" hidden="1" x14ac:dyDescent="0.25">
      <c r="A132" s="1"/>
      <c r="B132" s="1"/>
      <c r="C132" s="1"/>
      <c r="D132" s="1"/>
      <c r="E132" s="1" t="s">
        <v>140</v>
      </c>
      <c r="F132" s="1"/>
      <c r="G132" s="2">
        <v>0</v>
      </c>
      <c r="H132" s="2">
        <v>173594.93</v>
      </c>
      <c r="I132" s="2">
        <v>105594.93</v>
      </c>
      <c r="J132" s="2">
        <v>68000</v>
      </c>
      <c r="K132" s="2">
        <v>-37594.93</v>
      </c>
      <c r="M132" s="22"/>
    </row>
    <row r="133" spans="1:13" ht="30" hidden="1" customHeight="1" x14ac:dyDescent="0.25">
      <c r="A133" s="1"/>
      <c r="B133" s="1"/>
      <c r="C133" s="1"/>
      <c r="D133" s="1"/>
      <c r="E133" s="1" t="s">
        <v>141</v>
      </c>
      <c r="F133" s="1"/>
      <c r="G133" s="2"/>
      <c r="H133" s="2">
        <v>45000</v>
      </c>
      <c r="I133" s="2">
        <v>15000</v>
      </c>
      <c r="J133" s="2">
        <v>30000</v>
      </c>
      <c r="K133" s="2">
        <v>15000</v>
      </c>
      <c r="M133" s="22"/>
    </row>
    <row r="134" spans="1:13" ht="15" hidden="1" x14ac:dyDescent="0.25">
      <c r="A134" s="1"/>
      <c r="B134" s="1"/>
      <c r="C134" s="1"/>
      <c r="D134" s="1"/>
      <c r="E134" s="1" t="s">
        <v>142</v>
      </c>
      <c r="F134" s="1"/>
      <c r="G134" s="2"/>
      <c r="H134" s="2">
        <v>843.22</v>
      </c>
      <c r="I134" s="2">
        <v>343.22</v>
      </c>
      <c r="J134" s="2">
        <v>500</v>
      </c>
      <c r="K134" s="2">
        <v>156.77999999999997</v>
      </c>
      <c r="M134" s="22"/>
    </row>
    <row r="135" spans="1:13" ht="15" hidden="1" x14ac:dyDescent="0.25">
      <c r="A135" s="1"/>
      <c r="B135" s="1"/>
      <c r="C135" s="1"/>
      <c r="D135" s="1"/>
      <c r="E135" s="1" t="s">
        <v>143</v>
      </c>
      <c r="F135" s="1"/>
      <c r="G135" s="2"/>
      <c r="H135" s="2">
        <v>84974.239999999991</v>
      </c>
      <c r="I135" s="2">
        <v>59974.239999999998</v>
      </c>
      <c r="J135" s="2">
        <v>25000</v>
      </c>
      <c r="K135" s="2">
        <v>-34974.239999999998</v>
      </c>
      <c r="M135" s="22"/>
    </row>
    <row r="136" spans="1:13" ht="15" hidden="1" x14ac:dyDescent="0.25">
      <c r="A136" s="1"/>
      <c r="B136" s="1"/>
      <c r="C136" s="1"/>
      <c r="D136" s="1"/>
      <c r="E136" s="1" t="s">
        <v>144</v>
      </c>
      <c r="F136" s="1"/>
      <c r="G136" s="2"/>
      <c r="H136" s="2">
        <v>76901.34</v>
      </c>
      <c r="I136" s="2">
        <v>51901.34</v>
      </c>
      <c r="J136" s="2">
        <v>25000</v>
      </c>
      <c r="K136" s="2">
        <v>-26901.339999999997</v>
      </c>
      <c r="M136" s="22"/>
    </row>
    <row r="137" spans="1:13" ht="15.75" hidden="1" thickBot="1" x14ac:dyDescent="0.3">
      <c r="A137" s="1"/>
      <c r="B137" s="1"/>
      <c r="C137" s="1"/>
      <c r="D137" s="1"/>
      <c r="E137" s="1" t="s">
        <v>145</v>
      </c>
      <c r="F137" s="1"/>
      <c r="G137" s="3"/>
      <c r="H137" s="3">
        <v>0</v>
      </c>
      <c r="I137" s="3">
        <v>0</v>
      </c>
      <c r="J137" s="3">
        <v>0</v>
      </c>
      <c r="K137" s="3">
        <v>0</v>
      </c>
      <c r="M137" s="22"/>
    </row>
    <row r="138" spans="1:13" x14ac:dyDescent="0.3">
      <c r="A138" s="1"/>
      <c r="B138" s="1"/>
      <c r="C138" s="1"/>
      <c r="D138" s="1" t="s">
        <v>146</v>
      </c>
      <c r="E138" s="1"/>
      <c r="F138" s="1"/>
      <c r="G138" s="2">
        <v>0</v>
      </c>
      <c r="H138" s="2">
        <v>390996.46</v>
      </c>
      <c r="I138" s="2">
        <v>237496.46</v>
      </c>
      <c r="J138" s="2">
        <v>153500</v>
      </c>
      <c r="K138" s="2">
        <v>-83996.46</v>
      </c>
      <c r="M138" s="22"/>
    </row>
    <row r="139" spans="1:13" ht="30" customHeight="1" thickBot="1" x14ac:dyDescent="0.35">
      <c r="A139" s="1"/>
      <c r="B139" s="1"/>
      <c r="C139" s="1"/>
      <c r="D139" s="1" t="s">
        <v>147</v>
      </c>
      <c r="E139" s="1"/>
      <c r="F139" s="1"/>
      <c r="G139" s="2"/>
      <c r="H139" s="2"/>
      <c r="I139" s="2"/>
      <c r="J139" s="2"/>
      <c r="K139" s="2"/>
      <c r="M139" s="22"/>
    </row>
    <row r="140" spans="1:13" ht="15" hidden="1" x14ac:dyDescent="0.25">
      <c r="A140" s="1"/>
      <c r="B140" s="1"/>
      <c r="C140" s="1"/>
      <c r="D140" s="1"/>
      <c r="E140" s="1" t="s">
        <v>148</v>
      </c>
      <c r="F140" s="1"/>
      <c r="G140" s="2"/>
      <c r="H140" s="2">
        <v>0</v>
      </c>
      <c r="I140" s="2">
        <v>0</v>
      </c>
      <c r="J140" s="2">
        <v>0</v>
      </c>
      <c r="K140" s="2">
        <v>0</v>
      </c>
      <c r="M140" s="22"/>
    </row>
    <row r="141" spans="1:13" ht="15" hidden="1" x14ac:dyDescent="0.25">
      <c r="A141" s="1"/>
      <c r="B141" s="1"/>
      <c r="C141" s="1"/>
      <c r="D141" s="1"/>
      <c r="E141" s="1" t="s">
        <v>149</v>
      </c>
      <c r="F141" s="1"/>
      <c r="G141" s="2"/>
      <c r="H141" s="2">
        <v>315000</v>
      </c>
      <c r="I141" s="2">
        <v>315000</v>
      </c>
      <c r="J141" s="2">
        <v>0</v>
      </c>
      <c r="K141" s="2">
        <v>-315000</v>
      </c>
      <c r="M141" s="22"/>
    </row>
    <row r="142" spans="1:13" ht="15" hidden="1" x14ac:dyDescent="0.25">
      <c r="A142" s="1"/>
      <c r="B142" s="1"/>
      <c r="C142" s="1"/>
      <c r="D142" s="1"/>
      <c r="E142" s="1" t="s">
        <v>150</v>
      </c>
      <c r="F142" s="1"/>
      <c r="G142" s="2"/>
      <c r="H142" s="2">
        <v>0</v>
      </c>
      <c r="I142" s="2">
        <v>0</v>
      </c>
      <c r="J142" s="2">
        <v>0</v>
      </c>
      <c r="K142" s="2"/>
      <c r="M142" s="22"/>
    </row>
    <row r="143" spans="1:13" ht="15" hidden="1" x14ac:dyDescent="0.25">
      <c r="A143" s="1"/>
      <c r="B143" s="1"/>
      <c r="C143" s="1"/>
      <c r="D143" s="1"/>
      <c r="E143" s="1"/>
      <c r="F143" s="1" t="s">
        <v>151</v>
      </c>
      <c r="G143" s="2"/>
      <c r="H143" s="2">
        <v>10000</v>
      </c>
      <c r="I143" s="2">
        <v>0</v>
      </c>
      <c r="J143" s="2">
        <v>10000</v>
      </c>
      <c r="K143" s="2">
        <v>10000</v>
      </c>
      <c r="M143" s="22"/>
    </row>
    <row r="144" spans="1:13" ht="15" hidden="1" x14ac:dyDescent="0.25">
      <c r="A144" s="1"/>
      <c r="B144" s="1"/>
      <c r="C144" s="1"/>
      <c r="D144" s="1"/>
      <c r="E144" s="1"/>
      <c r="F144" s="1" t="s">
        <v>152</v>
      </c>
      <c r="G144" s="2"/>
      <c r="H144" s="2">
        <v>160</v>
      </c>
      <c r="I144" s="2">
        <v>80</v>
      </c>
      <c r="J144" s="2">
        <v>80</v>
      </c>
      <c r="K144" s="2">
        <v>0</v>
      </c>
      <c r="M144" s="22"/>
    </row>
    <row r="145" spans="1:13" ht="15" hidden="1" x14ac:dyDescent="0.25">
      <c r="A145" s="1"/>
      <c r="B145" s="1"/>
      <c r="C145" s="1"/>
      <c r="D145" s="1"/>
      <c r="E145" s="1"/>
      <c r="F145" s="1" t="s">
        <v>153</v>
      </c>
      <c r="G145" s="2"/>
      <c r="H145" s="2">
        <v>0</v>
      </c>
      <c r="I145" s="2">
        <v>0</v>
      </c>
      <c r="J145" s="2">
        <v>0</v>
      </c>
      <c r="K145" s="2">
        <v>0</v>
      </c>
      <c r="M145" s="22"/>
    </row>
    <row r="146" spans="1:13" ht="15" hidden="1" x14ac:dyDescent="0.25">
      <c r="A146" s="1"/>
      <c r="B146" s="1"/>
      <c r="C146" s="1"/>
      <c r="D146" s="1"/>
      <c r="E146" s="1"/>
      <c r="F146" s="1" t="s">
        <v>154</v>
      </c>
      <c r="G146" s="2"/>
      <c r="H146" s="2">
        <v>550</v>
      </c>
      <c r="I146" s="2">
        <v>275</v>
      </c>
      <c r="J146" s="2">
        <v>275</v>
      </c>
      <c r="K146" s="2">
        <v>0</v>
      </c>
      <c r="M146" s="22"/>
    </row>
    <row r="147" spans="1:13" ht="15" hidden="1" x14ac:dyDescent="0.25">
      <c r="A147" s="1"/>
      <c r="B147" s="1"/>
      <c r="C147" s="1"/>
      <c r="D147" s="1"/>
      <c r="E147" s="1"/>
      <c r="F147" s="1" t="s">
        <v>155</v>
      </c>
      <c r="G147" s="2"/>
      <c r="H147" s="2">
        <v>8899.08</v>
      </c>
      <c r="I147" s="2">
        <v>4899.08</v>
      </c>
      <c r="J147" s="2">
        <v>4000</v>
      </c>
      <c r="K147" s="2">
        <v>-899.07999999999993</v>
      </c>
      <c r="M147" s="22"/>
    </row>
    <row r="148" spans="1:13" ht="15" hidden="1" x14ac:dyDescent="0.25">
      <c r="A148" s="1"/>
      <c r="B148" s="1"/>
      <c r="C148" s="1"/>
      <c r="D148" s="1"/>
      <c r="E148" s="1"/>
      <c r="F148" s="1" t="s">
        <v>156</v>
      </c>
      <c r="G148" s="2"/>
      <c r="H148" s="2">
        <v>0</v>
      </c>
      <c r="I148" s="2">
        <v>0</v>
      </c>
      <c r="J148" s="2">
        <v>0</v>
      </c>
      <c r="K148" s="2">
        <v>0</v>
      </c>
      <c r="M148" s="22"/>
    </row>
    <row r="149" spans="1:13" ht="15" hidden="1" x14ac:dyDescent="0.25">
      <c r="A149" s="1"/>
      <c r="B149" s="1"/>
      <c r="C149" s="1"/>
      <c r="D149" s="1"/>
      <c r="E149" s="1"/>
      <c r="F149" s="1" t="s">
        <v>157</v>
      </c>
      <c r="G149" s="2"/>
      <c r="H149" s="2">
        <v>14678.66</v>
      </c>
      <c r="I149" s="2">
        <v>9678.66</v>
      </c>
      <c r="J149" s="2">
        <v>5000</v>
      </c>
      <c r="K149" s="2">
        <v>-4678.66</v>
      </c>
      <c r="M149" s="22"/>
    </row>
    <row r="150" spans="1:13" ht="15.75" hidden="1" thickBot="1" x14ac:dyDescent="0.3">
      <c r="A150" s="1"/>
      <c r="B150" s="1"/>
      <c r="C150" s="1"/>
      <c r="D150" s="1"/>
      <c r="E150" s="1"/>
      <c r="F150" s="1" t="s">
        <v>158</v>
      </c>
      <c r="G150" s="3"/>
      <c r="H150" s="3">
        <v>0</v>
      </c>
      <c r="I150" s="3">
        <v>0</v>
      </c>
      <c r="J150" s="3">
        <v>0</v>
      </c>
      <c r="K150" s="3">
        <v>0</v>
      </c>
      <c r="M150" s="22"/>
    </row>
    <row r="151" spans="1:13" ht="15" hidden="1" x14ac:dyDescent="0.25">
      <c r="A151" s="1"/>
      <c r="B151" s="1"/>
      <c r="C151" s="1"/>
      <c r="D151" s="1"/>
      <c r="E151" s="1" t="s">
        <v>159</v>
      </c>
      <c r="F151" s="1"/>
      <c r="G151" s="2">
        <v>0</v>
      </c>
      <c r="H151" s="2">
        <v>34287.74</v>
      </c>
      <c r="I151" s="2">
        <v>14932.74</v>
      </c>
      <c r="J151" s="2">
        <v>19355</v>
      </c>
      <c r="K151" s="2">
        <v>4422.26</v>
      </c>
      <c r="M151" s="22"/>
    </row>
    <row r="152" spans="1:13" ht="30" hidden="1" customHeight="1" x14ac:dyDescent="0.25">
      <c r="A152" s="1"/>
      <c r="B152" s="1"/>
      <c r="C152" s="1"/>
      <c r="D152" s="1"/>
      <c r="E152" s="1" t="s">
        <v>160</v>
      </c>
      <c r="F152" s="1"/>
      <c r="G152" s="2"/>
      <c r="H152" s="2">
        <v>17901.7</v>
      </c>
      <c r="I152" s="2">
        <v>7901.7</v>
      </c>
      <c r="J152" s="2">
        <v>10000</v>
      </c>
      <c r="K152" s="2">
        <v>2098.3000000000002</v>
      </c>
      <c r="M152" s="22"/>
    </row>
    <row r="153" spans="1:13" ht="15" hidden="1" x14ac:dyDescent="0.25">
      <c r="A153" s="1"/>
      <c r="B153" s="1"/>
      <c r="C153" s="1"/>
      <c r="D153" s="1"/>
      <c r="E153" s="1" t="s">
        <v>161</v>
      </c>
      <c r="F153" s="1"/>
      <c r="G153" s="2"/>
      <c r="H153" s="2">
        <v>0</v>
      </c>
      <c r="I153" s="2">
        <v>0</v>
      </c>
      <c r="J153" s="2">
        <v>0</v>
      </c>
      <c r="K153" s="2"/>
      <c r="M153" s="22"/>
    </row>
    <row r="154" spans="1:13" ht="15" hidden="1" x14ac:dyDescent="0.25">
      <c r="A154" s="1"/>
      <c r="B154" s="1"/>
      <c r="C154" s="1"/>
      <c r="D154" s="1"/>
      <c r="E154" s="1"/>
      <c r="F154" s="1" t="s">
        <v>162</v>
      </c>
      <c r="G154" s="2"/>
      <c r="H154" s="2">
        <v>0</v>
      </c>
      <c r="I154" s="2">
        <v>0</v>
      </c>
      <c r="J154" s="2">
        <v>0</v>
      </c>
      <c r="K154" s="2">
        <v>0</v>
      </c>
      <c r="M154" s="22"/>
    </row>
    <row r="155" spans="1:13" ht="15" hidden="1" x14ac:dyDescent="0.25">
      <c r="A155" s="1"/>
      <c r="B155" s="1"/>
      <c r="C155" s="1"/>
      <c r="D155" s="1"/>
      <c r="E155" s="1"/>
      <c r="F155" s="1" t="s">
        <v>163</v>
      </c>
      <c r="G155" s="2"/>
      <c r="H155" s="2">
        <v>56204</v>
      </c>
      <c r="I155" s="2">
        <v>28102</v>
      </c>
      <c r="J155" s="2">
        <v>28102</v>
      </c>
      <c r="K155" s="2">
        <v>0</v>
      </c>
      <c r="M155" s="22"/>
    </row>
    <row r="156" spans="1:13" ht="15" hidden="1" x14ac:dyDescent="0.25">
      <c r="A156" s="1"/>
      <c r="B156" s="1"/>
      <c r="C156" s="1"/>
      <c r="D156" s="1"/>
      <c r="E156" s="1"/>
      <c r="F156" s="1" t="s">
        <v>164</v>
      </c>
      <c r="G156" s="2"/>
      <c r="H156" s="2">
        <v>32224</v>
      </c>
      <c r="I156" s="2">
        <v>16112</v>
      </c>
      <c r="J156" s="2">
        <v>16112</v>
      </c>
      <c r="K156" s="2">
        <v>0</v>
      </c>
      <c r="M156" s="22"/>
    </row>
    <row r="157" spans="1:13" ht="15" hidden="1" x14ac:dyDescent="0.25">
      <c r="A157" s="1"/>
      <c r="B157" s="1"/>
      <c r="C157" s="1"/>
      <c r="D157" s="1"/>
      <c r="E157" s="1"/>
      <c r="F157" s="1" t="s">
        <v>165</v>
      </c>
      <c r="G157" s="2"/>
      <c r="H157" s="2">
        <v>28385</v>
      </c>
      <c r="I157" s="2">
        <v>18385</v>
      </c>
      <c r="J157" s="2">
        <v>10000</v>
      </c>
      <c r="K157" s="2">
        <v>-8385</v>
      </c>
      <c r="M157" s="22"/>
    </row>
    <row r="158" spans="1:13" ht="15.75" hidden="1" thickBot="1" x14ac:dyDescent="0.3">
      <c r="A158" s="1"/>
      <c r="B158" s="1"/>
      <c r="C158" s="1"/>
      <c r="D158" s="1"/>
      <c r="E158" s="1"/>
      <c r="F158" s="1" t="s">
        <v>166</v>
      </c>
      <c r="G158" s="3"/>
      <c r="H158" s="3">
        <v>0</v>
      </c>
      <c r="I158" s="3">
        <v>0</v>
      </c>
      <c r="J158" s="3">
        <v>0</v>
      </c>
      <c r="K158" s="3">
        <v>0</v>
      </c>
      <c r="M158" s="22"/>
    </row>
    <row r="159" spans="1:13" ht="15" hidden="1" x14ac:dyDescent="0.25">
      <c r="A159" s="1"/>
      <c r="B159" s="1"/>
      <c r="C159" s="1"/>
      <c r="D159" s="1"/>
      <c r="E159" s="1" t="s">
        <v>167</v>
      </c>
      <c r="F159" s="1"/>
      <c r="G159" s="2">
        <v>0</v>
      </c>
      <c r="H159" s="2">
        <v>116813</v>
      </c>
      <c r="I159" s="2">
        <v>62599</v>
      </c>
      <c r="J159" s="2">
        <v>54214</v>
      </c>
      <c r="K159" s="2">
        <v>-8385</v>
      </c>
      <c r="M159" s="22"/>
    </row>
    <row r="160" spans="1:13" ht="30" hidden="1" customHeight="1" x14ac:dyDescent="0.25">
      <c r="A160" s="1"/>
      <c r="B160" s="1"/>
      <c r="C160" s="1"/>
      <c r="D160" s="1"/>
      <c r="E160" s="1" t="s">
        <v>168</v>
      </c>
      <c r="F160" s="1"/>
      <c r="G160" s="2"/>
      <c r="H160" s="2"/>
      <c r="I160" s="2"/>
      <c r="J160" s="2"/>
      <c r="K160" s="2"/>
      <c r="M160" s="22"/>
    </row>
    <row r="161" spans="1:13" ht="15" hidden="1" x14ac:dyDescent="0.25">
      <c r="A161" s="1"/>
      <c r="B161" s="1"/>
      <c r="C161" s="1"/>
      <c r="D161" s="1"/>
      <c r="E161" s="1"/>
      <c r="F161" s="1" t="s">
        <v>169</v>
      </c>
      <c r="G161" s="2"/>
      <c r="H161" s="2">
        <v>5239.07</v>
      </c>
      <c r="I161" s="2">
        <v>5239.07</v>
      </c>
      <c r="J161" s="2">
        <v>0</v>
      </c>
      <c r="K161" s="2">
        <v>-5239.07</v>
      </c>
      <c r="M161" s="22"/>
    </row>
    <row r="162" spans="1:13" ht="15" hidden="1" x14ac:dyDescent="0.25">
      <c r="A162" s="1"/>
      <c r="B162" s="1"/>
      <c r="C162" s="1"/>
      <c r="D162" s="1"/>
      <c r="E162" s="1"/>
      <c r="F162" s="1" t="s">
        <v>170</v>
      </c>
      <c r="G162" s="2"/>
      <c r="H162" s="2">
        <v>2445.08</v>
      </c>
      <c r="I162" s="2">
        <v>445.08</v>
      </c>
      <c r="J162" s="2">
        <v>2000</v>
      </c>
      <c r="K162" s="2">
        <v>1554.92</v>
      </c>
      <c r="M162" s="22"/>
    </row>
    <row r="163" spans="1:13" ht="15" hidden="1" x14ac:dyDescent="0.25">
      <c r="A163" s="1"/>
      <c r="B163" s="1"/>
      <c r="C163" s="1"/>
      <c r="D163" s="1"/>
      <c r="E163" s="1"/>
      <c r="F163" s="1" t="s">
        <v>171</v>
      </c>
      <c r="G163" s="2"/>
      <c r="H163" s="2">
        <v>3458.88</v>
      </c>
      <c r="I163" s="2">
        <v>1458.88</v>
      </c>
      <c r="J163" s="2">
        <v>2000</v>
      </c>
      <c r="K163" s="2">
        <v>541.11999999999989</v>
      </c>
      <c r="M163" s="22"/>
    </row>
    <row r="164" spans="1:13" ht="15.75" hidden="1" thickBot="1" x14ac:dyDescent="0.3">
      <c r="A164" s="1"/>
      <c r="B164" s="1"/>
      <c r="C164" s="1"/>
      <c r="D164" s="1"/>
      <c r="E164" s="1"/>
      <c r="F164" s="1" t="s">
        <v>172</v>
      </c>
      <c r="G164" s="3"/>
      <c r="H164" s="3">
        <v>0</v>
      </c>
      <c r="I164" s="3">
        <v>0</v>
      </c>
      <c r="J164" s="3">
        <v>0</v>
      </c>
      <c r="K164" s="3">
        <v>0</v>
      </c>
      <c r="M164" s="22"/>
    </row>
    <row r="165" spans="1:13" ht="15" hidden="1" x14ac:dyDescent="0.25">
      <c r="A165" s="1"/>
      <c r="B165" s="1"/>
      <c r="C165" s="1"/>
      <c r="D165" s="1"/>
      <c r="E165" s="1" t="s">
        <v>173</v>
      </c>
      <c r="F165" s="1"/>
      <c r="G165" s="2">
        <v>0</v>
      </c>
      <c r="H165" s="2">
        <v>11143.03</v>
      </c>
      <c r="I165" s="2">
        <v>7143.03</v>
      </c>
      <c r="J165" s="2">
        <v>4000</v>
      </c>
      <c r="K165" s="2">
        <v>-3143.03</v>
      </c>
      <c r="M165" s="22"/>
    </row>
    <row r="166" spans="1:13" ht="30" hidden="1" customHeight="1" x14ac:dyDescent="0.25">
      <c r="A166" s="1"/>
      <c r="B166" s="1"/>
      <c r="C166" s="1"/>
      <c r="D166" s="1"/>
      <c r="E166" s="1" t="s">
        <v>174</v>
      </c>
      <c r="F166" s="1"/>
      <c r="G166" s="2"/>
      <c r="H166" s="2">
        <v>96162.677640000009</v>
      </c>
      <c r="I166" s="2">
        <v>65320.98</v>
      </c>
      <c r="J166" s="2">
        <v>30841.697639999999</v>
      </c>
      <c r="K166" s="2">
        <v>-34479.282360000005</v>
      </c>
      <c r="M166" s="22"/>
    </row>
    <row r="167" spans="1:13" ht="15.75" hidden="1" thickBot="1" x14ac:dyDescent="0.3">
      <c r="A167" s="1"/>
      <c r="B167" s="1"/>
      <c r="C167" s="1"/>
      <c r="D167" s="1"/>
      <c r="E167" s="1" t="s">
        <v>175</v>
      </c>
      <c r="F167" s="1"/>
      <c r="G167" s="4"/>
      <c r="H167" s="4">
        <v>16000.34</v>
      </c>
      <c r="I167" s="4">
        <v>6000.34</v>
      </c>
      <c r="J167" s="4">
        <v>10000</v>
      </c>
      <c r="K167" s="4">
        <v>3999.66</v>
      </c>
      <c r="M167" s="22"/>
    </row>
    <row r="168" spans="1:13" ht="15" thickBot="1" x14ac:dyDescent="0.35">
      <c r="A168" s="1"/>
      <c r="B168" s="1"/>
      <c r="C168" s="1"/>
      <c r="D168" s="1" t="s">
        <v>176</v>
      </c>
      <c r="E168" s="1"/>
      <c r="F168" s="1"/>
      <c r="G168" s="6">
        <v>0</v>
      </c>
      <c r="H168" s="6">
        <v>607308.48763999995</v>
      </c>
      <c r="I168" s="6">
        <v>478897.79</v>
      </c>
      <c r="J168" s="6">
        <v>128410.69764</v>
      </c>
      <c r="K168" s="6">
        <v>-350487.09236000001</v>
      </c>
      <c r="M168" s="22"/>
    </row>
    <row r="169" spans="1:13" ht="30" customHeight="1" thickBot="1" x14ac:dyDescent="0.35">
      <c r="A169" s="1"/>
      <c r="B169" s="1"/>
      <c r="C169" s="1" t="s">
        <v>177</v>
      </c>
      <c r="D169" s="1"/>
      <c r="E169" s="1"/>
      <c r="F169" s="1"/>
      <c r="G169" s="6">
        <v>0</v>
      </c>
      <c r="H169" s="6">
        <v>10645823.452959999</v>
      </c>
      <c r="I169" s="6">
        <v>7569050.5396199999</v>
      </c>
      <c r="J169" s="6">
        <v>3076772.91334</v>
      </c>
      <c r="K169" s="6">
        <v>-4492277.6262800004</v>
      </c>
      <c r="M169" s="22"/>
    </row>
    <row r="170" spans="1:13" s="8" customFormat="1" ht="30" customHeight="1" thickBot="1" x14ac:dyDescent="0.35">
      <c r="A170" s="1" t="s">
        <v>178</v>
      </c>
      <c r="B170" s="1"/>
      <c r="C170" s="1"/>
      <c r="D170" s="1"/>
      <c r="E170" s="1"/>
      <c r="F170" s="1"/>
      <c r="G170" s="7">
        <v>0</v>
      </c>
      <c r="H170" s="7">
        <v>45869.732649999998</v>
      </c>
      <c r="I170" s="7">
        <v>38472.881990000002</v>
      </c>
      <c r="J170" s="7">
        <v>7396.8506600000001</v>
      </c>
      <c r="K170" s="7">
        <v>-31076.031330000002</v>
      </c>
      <c r="M170" s="22"/>
    </row>
    <row r="171" spans="1:13" ht="15" thickTop="1" x14ac:dyDescent="0.3"/>
  </sheetData>
  <printOptions gridLines="1"/>
  <pageMargins left="0.7" right="0.7" top="1" bottom="0.75" header="0.1" footer="0.3"/>
  <pageSetup orientation="portrait" r:id="rId1"/>
  <headerFooter>
    <oddHeader>&amp;L&amp;"Arial,Bold"&amp;8 12:46 PM 04/23/18 Accrual Basis&amp;C&amp;"Arial,Bold"&amp;12 ELSIE WHITLOW STOKES
Budget SY1918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5361" r:id="rId4" name="FILT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556260</xdr:colOff>
                <xdr:row>3</xdr:row>
                <xdr:rowOff>30480</xdr:rowOff>
              </to>
            </anchor>
          </controlPr>
        </control>
      </mc:Choice>
      <mc:Fallback>
        <control shapeId="15361" r:id="rId4" name="FILTER"/>
      </mc:Fallback>
    </mc:AlternateContent>
    <mc:AlternateContent xmlns:mc="http://schemas.openxmlformats.org/markup-compatibility/2006">
      <mc:Choice Requires="x14">
        <control shapeId="15362" r:id="rId6" name="HEAD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5</xdr:col>
                <xdr:colOff>556260</xdr:colOff>
                <xdr:row>3</xdr:row>
                <xdr:rowOff>30480</xdr:rowOff>
              </to>
            </anchor>
          </controlPr>
        </control>
      </mc:Choice>
      <mc:Fallback>
        <control shapeId="15362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Brookland (2)</vt:lpstr>
      <vt:lpstr>QuickBooks Export Tips</vt:lpstr>
      <vt:lpstr>Both Campuses</vt:lpstr>
      <vt:lpstr>'Both Campuses'!Print_Titles</vt:lpstr>
      <vt:lpstr>'Brookland (2)'!Print_Titles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Moczydlowski</dc:creator>
  <cp:lastModifiedBy>Julia Senerchia</cp:lastModifiedBy>
  <cp:lastPrinted>2018-05-12T14:03:12Z</cp:lastPrinted>
  <dcterms:created xsi:type="dcterms:W3CDTF">2018-04-23T16:46:21Z</dcterms:created>
  <dcterms:modified xsi:type="dcterms:W3CDTF">2018-05-31T15:31:46Z</dcterms:modified>
</cp:coreProperties>
</file>