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H Temp\zzzzDC Back-office Finance and Accounting\Charter school - DC International\Financial models\"/>
    </mc:Choice>
  </mc:AlternateContent>
  <xr:revisionPtr revIDLastSave="0" documentId="8_{2D9CBB6F-FAEF-4236-971E-047AFD03650A}" xr6:coauthVersionLast="32" xr6:coauthVersionMax="32" xr10:uidLastSave="{00000000-0000-0000-0000-000000000000}"/>
  <bookViews>
    <workbookView xWindow="0" yWindow="0" windowWidth="28800" windowHeight="11925" xr2:uid="{E332FA0C-2924-4FE5-8677-B932E2DE815B}"/>
  </bookViews>
  <sheets>
    <sheet name="Annual BudgetSY19" sheetId="1" r:id="rId1"/>
  </sheet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S2DocOpenMode" hidden="1">"AS2DocumentEdit"</definedName>
    <definedName name="AS2NamedRange" hidden="1">5</definedName>
    <definedName name="HTML1_1" hidden="1">"'[mitforum.xls]Sales Plan'!$A$1"</definedName>
    <definedName name="HTML1_10" hidden="1">""</definedName>
    <definedName name="HTML1_11" hidden="1">1</definedName>
    <definedName name="HTML1_12" hidden="1">"MyHTML.htm"</definedName>
    <definedName name="HTML1_2" hidden="1">1</definedName>
    <definedName name="HTML1_3" hidden="1">"$50K Entrepreneurship Competition Sales Plan"</definedName>
    <definedName name="HTML1_4" hidden="1">"Sales Plan"</definedName>
    <definedName name="HTML1_5" hidden="1">"Sales Plan model authored by Charlie Tillett of Frontier Software"</definedName>
    <definedName name="HTML1_6" hidden="1">-4146</definedName>
    <definedName name="HTML1_7" hidden="1">-4146</definedName>
    <definedName name="HTML1_8" hidden="1">"4/4/97"</definedName>
    <definedName name="HTML1_9" hidden="1">"$50K Entrepreneurship Competition"</definedName>
    <definedName name="HTML2_1" hidden="1">"'[mitforum.xls]Sales Plan'!$A$1:$P$32"</definedName>
    <definedName name="HTML2_10" hidden="1">""</definedName>
    <definedName name="HTML2_11" hidden="1">1</definedName>
    <definedName name="HTML2_12" hidden="1">"C:\My Documents\salesplan.html"</definedName>
    <definedName name="HTML2_2" hidden="1">1</definedName>
    <definedName name="HTML2_3" hidden="1">"Sales Plan"</definedName>
    <definedName name="HTML2_4" hidden="1">"Sales Plan"</definedName>
    <definedName name="HTML2_5" hidden="1">"Sales Plan model by Charlie Tillett of Frontier Software
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"[mitforum.xls]Headcount!$A$1:$P$54"</definedName>
    <definedName name="HTML3_10" hidden="1">""</definedName>
    <definedName name="HTML3_11" hidden="1">1</definedName>
    <definedName name="HTML3_12" hidden="1">"C:\My Documents\HiringPlan.html"</definedName>
    <definedName name="HTML3_2" hidden="1">1</definedName>
    <definedName name="HTML3_3" hidden="1">"Hiring Plan"</definedName>
    <definedName name="HTML3_4" hidden="1">"Hiring Plan"</definedName>
    <definedName name="HTML3_5" hidden="1">"Sales Plan model by Charlie Tillett of Frontier Software
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"'[mitforum.xls]Other Expenses'!$A$1:$P$23"</definedName>
    <definedName name="HTML4_10" hidden="1">""</definedName>
    <definedName name="HTML4_11" hidden="1">1</definedName>
    <definedName name="HTML4_12" hidden="1">"C:\My Documents\NonSalary.html"</definedName>
    <definedName name="HTML4_2" hidden="1">1</definedName>
    <definedName name="HTML4_3" hidden="1">"Non-Salary Expenses"</definedName>
    <definedName name="HTML4_4" hidden="1">"Non-Salary Expenses"</definedName>
    <definedName name="HTML4_5" hidden="1">"Financial model by Charlie Tillett of Frontier Software (charlie@frontier.com)
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"'[mitforum.xls]Income Statement'!$A$1:$Q$19"</definedName>
    <definedName name="HTML5_10" hidden="1">""</definedName>
    <definedName name="HTML5_11" hidden="1">1</definedName>
    <definedName name="HTML5_12" hidden="1">"C:\My Documents\IncomeStat.html"</definedName>
    <definedName name="HTML5_2" hidden="1">1</definedName>
    <definedName name="HTML5_3" hidden="1">"Income Statement"</definedName>
    <definedName name="HTML5_4" hidden="1">"Income Statement"</definedName>
    <definedName name="HTML5_5" hidden="1">"Financial model by Charlie Tillett of Frontier Software (charlie@frontier.com)"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"'[mitforum.xls]Balance Sheet &amp; Cash Flow'!$A$1:$O$22"</definedName>
    <definedName name="HTML6_10" hidden="1">""</definedName>
    <definedName name="HTML6_11" hidden="1">1</definedName>
    <definedName name="HTML6_12" hidden="1">"C:\My Documents\CashFlow.htm"</definedName>
    <definedName name="HTML6_2" hidden="1">1</definedName>
    <definedName name="HTML6_3" hidden="1">"Balance Sheet &amp; Cash Flow"</definedName>
    <definedName name="HTML6_4" hidden="1">"Balance Sheet &amp; Cash Flow"</definedName>
    <definedName name="HTML6_5" hidden="1">"Financial model by Charlie Tillett of Frontier Software (charlie@frontier.com)"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"'[mitforum.xls]Double Entry Primer'!$A$1:$X$17"</definedName>
    <definedName name="HTML7_10" hidden="1">""</definedName>
    <definedName name="HTML7_11" hidden="1">1</definedName>
    <definedName name="HTML7_12" hidden="1">"C:\My Documents\DoubleEntry.htm"</definedName>
    <definedName name="HTML7_2" hidden="1">1</definedName>
    <definedName name="HTML7_3" hidden="1">"Double Entry Primer"</definedName>
    <definedName name="HTML7_4" hidden="1">"Double Entry Primer"</definedName>
    <definedName name="HTML7_5" hidden="1">"Financial model by Charlie Tillett of Frontier Software (charlie@frontier.com)"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40588.5871412037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38982.6328935185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" i="1" l="1"/>
  <c r="Q67" i="1"/>
  <c r="U66" i="1"/>
  <c r="Q66" i="1"/>
  <c r="M66" i="1"/>
  <c r="I66" i="1"/>
  <c r="W66" i="1" s="1"/>
  <c r="U65" i="1"/>
  <c r="I65" i="1"/>
  <c r="M58" i="1"/>
  <c r="I58" i="1"/>
  <c r="S72" i="1"/>
  <c r="O72" i="1"/>
  <c r="K72" i="1"/>
  <c r="G72" i="1"/>
  <c r="M56" i="1"/>
  <c r="U55" i="1"/>
  <c r="Q55" i="1"/>
  <c r="M55" i="1"/>
  <c r="I55" i="1"/>
  <c r="W55" i="1" s="1"/>
  <c r="Q54" i="1"/>
  <c r="U53" i="1"/>
  <c r="Q53" i="1"/>
  <c r="M53" i="1"/>
  <c r="I53" i="1"/>
  <c r="W53" i="1" s="1"/>
  <c r="U52" i="1"/>
  <c r="I52" i="1"/>
  <c r="U51" i="1"/>
  <c r="Q51" i="1"/>
  <c r="M51" i="1"/>
  <c r="I51" i="1"/>
  <c r="W51" i="1" s="1"/>
  <c r="M50" i="1"/>
  <c r="I50" i="1"/>
  <c r="U49" i="1"/>
  <c r="Q49" i="1"/>
  <c r="M49" i="1"/>
  <c r="I49" i="1"/>
  <c r="W49" i="1" s="1"/>
  <c r="M48" i="1"/>
  <c r="S59" i="1"/>
  <c r="U47" i="1"/>
  <c r="P59" i="1"/>
  <c r="O59" i="1"/>
  <c r="Q47" i="1"/>
  <c r="L59" i="1"/>
  <c r="K59" i="1"/>
  <c r="J59" i="1"/>
  <c r="H59" i="1"/>
  <c r="H61" i="1" s="1"/>
  <c r="G59" i="1"/>
  <c r="D59" i="1"/>
  <c r="U43" i="1"/>
  <c r="I43" i="1"/>
  <c r="Q42" i="1"/>
  <c r="M42" i="1"/>
  <c r="U41" i="1"/>
  <c r="I41" i="1"/>
  <c r="Q40" i="1"/>
  <c r="M40" i="1"/>
  <c r="T72" i="1"/>
  <c r="U39" i="1"/>
  <c r="P72" i="1"/>
  <c r="L72" i="1"/>
  <c r="H72" i="1"/>
  <c r="I39" i="1"/>
  <c r="T44" i="1"/>
  <c r="S44" i="1"/>
  <c r="P44" i="1"/>
  <c r="O44" i="1"/>
  <c r="Q38" i="1"/>
  <c r="L44" i="1"/>
  <c r="K44" i="1"/>
  <c r="M38" i="1"/>
  <c r="H44" i="1"/>
  <c r="G44" i="1"/>
  <c r="F44" i="1"/>
  <c r="D44" i="1"/>
  <c r="U34" i="1"/>
  <c r="Q34" i="1"/>
  <c r="M34" i="1"/>
  <c r="I34" i="1"/>
  <c r="W34" i="1" s="1"/>
  <c r="U33" i="1"/>
  <c r="Q33" i="1"/>
  <c r="M33" i="1"/>
  <c r="I33" i="1"/>
  <c r="U32" i="1"/>
  <c r="Q32" i="1"/>
  <c r="M32" i="1"/>
  <c r="I32" i="1"/>
  <c r="U31" i="1"/>
  <c r="P35" i="1"/>
  <c r="Q31" i="1"/>
  <c r="M31" i="1"/>
  <c r="H35" i="1"/>
  <c r="I31" i="1"/>
  <c r="W31" i="1" s="1"/>
  <c r="T35" i="1"/>
  <c r="S35" i="1"/>
  <c r="R35" i="1"/>
  <c r="O35" i="1"/>
  <c r="N35" i="1"/>
  <c r="L35" i="1"/>
  <c r="K35" i="1"/>
  <c r="J35" i="1"/>
  <c r="G35" i="1"/>
  <c r="F35" i="1"/>
  <c r="D35" i="1"/>
  <c r="U26" i="1"/>
  <c r="Q26" i="1"/>
  <c r="M26" i="1"/>
  <c r="I26" i="1"/>
  <c r="U25" i="1"/>
  <c r="Q25" i="1"/>
  <c r="M25" i="1"/>
  <c r="I25" i="1"/>
  <c r="U24" i="1"/>
  <c r="Q24" i="1"/>
  <c r="M24" i="1"/>
  <c r="I24" i="1"/>
  <c r="W24" i="1" s="1"/>
  <c r="U23" i="1"/>
  <c r="Q23" i="1"/>
  <c r="M23" i="1"/>
  <c r="I23" i="1"/>
  <c r="U22" i="1"/>
  <c r="Q22" i="1"/>
  <c r="M22" i="1"/>
  <c r="I22" i="1"/>
  <c r="T27" i="1"/>
  <c r="U21" i="1"/>
  <c r="P27" i="1"/>
  <c r="Q21" i="1"/>
  <c r="L27" i="1"/>
  <c r="M21" i="1"/>
  <c r="H27" i="1"/>
  <c r="I21" i="1"/>
  <c r="S27" i="1"/>
  <c r="U20" i="1"/>
  <c r="O27" i="1"/>
  <c r="Q20" i="1"/>
  <c r="K27" i="1"/>
  <c r="M20" i="1"/>
  <c r="G27" i="1"/>
  <c r="I20" i="1"/>
  <c r="D27" i="1"/>
  <c r="U15" i="1"/>
  <c r="Q15" i="1"/>
  <c r="M15" i="1"/>
  <c r="I15" i="1"/>
  <c r="W15" i="1" s="1"/>
  <c r="Q14" i="1"/>
  <c r="M14" i="1"/>
  <c r="H16" i="1"/>
  <c r="H62" i="1" s="1"/>
  <c r="U13" i="1"/>
  <c r="Q13" i="1"/>
  <c r="M13" i="1"/>
  <c r="I13" i="1"/>
  <c r="W13" i="1" s="1"/>
  <c r="U12" i="1"/>
  <c r="Q12" i="1"/>
  <c r="U11" i="1"/>
  <c r="Q11" i="1"/>
  <c r="M11" i="1"/>
  <c r="I11" i="1"/>
  <c r="W11" i="1" s="1"/>
  <c r="U10" i="1"/>
  <c r="L16" i="1"/>
  <c r="I10" i="1"/>
  <c r="U9" i="1"/>
  <c r="Q9" i="1"/>
  <c r="M9" i="1"/>
  <c r="I9" i="1"/>
  <c r="W9" i="1" s="1"/>
  <c r="T16" i="1"/>
  <c r="P16" i="1"/>
  <c r="M8" i="1"/>
  <c r="I8" i="1"/>
  <c r="S16" i="1"/>
  <c r="O16" i="1"/>
  <c r="K16" i="1"/>
  <c r="G16" i="1"/>
  <c r="D16" i="1"/>
  <c r="H71" i="1" l="1"/>
  <c r="H73" i="1" s="1"/>
  <c r="H68" i="1"/>
  <c r="L62" i="1"/>
  <c r="Q7" i="1"/>
  <c r="N16" i="1"/>
  <c r="N62" i="1" s="1"/>
  <c r="W21" i="1"/>
  <c r="W32" i="1"/>
  <c r="D62" i="1"/>
  <c r="D68" i="1" s="1"/>
  <c r="M7" i="1"/>
  <c r="J16" i="1"/>
  <c r="U8" i="1"/>
  <c r="Q10" i="1"/>
  <c r="M12" i="1"/>
  <c r="I14" i="1"/>
  <c r="W14" i="1" s="1"/>
  <c r="Q27" i="1"/>
  <c r="W22" i="1"/>
  <c r="W26" i="1"/>
  <c r="W33" i="1"/>
  <c r="P61" i="1"/>
  <c r="P62" i="1" s="1"/>
  <c r="U7" i="1"/>
  <c r="R16" i="1"/>
  <c r="I27" i="1"/>
  <c r="W27" i="1" s="1"/>
  <c r="W20" i="1"/>
  <c r="U27" i="1"/>
  <c r="W25" i="1"/>
  <c r="I7" i="1"/>
  <c r="F16" i="1"/>
  <c r="Q8" i="1"/>
  <c r="W8" i="1" s="1"/>
  <c r="M10" i="1"/>
  <c r="W10" i="1" s="1"/>
  <c r="I12" i="1"/>
  <c r="W12" i="1" s="1"/>
  <c r="U14" i="1"/>
  <c r="M27" i="1"/>
  <c r="W23" i="1"/>
  <c r="L61" i="1"/>
  <c r="F27" i="1"/>
  <c r="J27" i="1"/>
  <c r="J61" i="1" s="1"/>
  <c r="N27" i="1"/>
  <c r="R27" i="1"/>
  <c r="U38" i="1"/>
  <c r="M39" i="1"/>
  <c r="W39" i="1" s="1"/>
  <c r="U40" i="1"/>
  <c r="M41" i="1"/>
  <c r="U42" i="1"/>
  <c r="M43" i="1"/>
  <c r="W43" i="1" s="1"/>
  <c r="J44" i="1"/>
  <c r="R44" i="1"/>
  <c r="I47" i="1"/>
  <c r="K61" i="1"/>
  <c r="K62" i="1" s="1"/>
  <c r="Q48" i="1"/>
  <c r="U54" i="1"/>
  <c r="Q56" i="1"/>
  <c r="U57" i="1"/>
  <c r="U72" i="1" s="1"/>
  <c r="R72" i="1"/>
  <c r="R59" i="1"/>
  <c r="R61" i="1" s="1"/>
  <c r="W65" i="1"/>
  <c r="I30" i="1"/>
  <c r="M30" i="1"/>
  <c r="M35" i="1" s="1"/>
  <c r="Q30" i="1"/>
  <c r="Q35" i="1" s="1"/>
  <c r="U30" i="1"/>
  <c r="U35" i="1" s="1"/>
  <c r="G61" i="1"/>
  <c r="G62" i="1" s="1"/>
  <c r="W50" i="1"/>
  <c r="Q57" i="1"/>
  <c r="N72" i="1"/>
  <c r="F59" i="1"/>
  <c r="F61" i="1" s="1"/>
  <c r="N44" i="1"/>
  <c r="S61" i="1"/>
  <c r="S62" i="1" s="1"/>
  <c r="I48" i="1"/>
  <c r="U50" i="1"/>
  <c r="Q52" i="1"/>
  <c r="Q59" i="1" s="1"/>
  <c r="Q61" i="1" s="1"/>
  <c r="M54" i="1"/>
  <c r="I56" i="1"/>
  <c r="M57" i="1"/>
  <c r="J72" i="1"/>
  <c r="U58" i="1"/>
  <c r="U59" i="1" s="1"/>
  <c r="Q65" i="1"/>
  <c r="M67" i="1"/>
  <c r="I38" i="1"/>
  <c r="Q39" i="1"/>
  <c r="Q44" i="1" s="1"/>
  <c r="I40" i="1"/>
  <c r="W40" i="1" s="1"/>
  <c r="Q41" i="1"/>
  <c r="W41" i="1" s="1"/>
  <c r="I42" i="1"/>
  <c r="W42" i="1" s="1"/>
  <c r="Q43" i="1"/>
  <c r="D61" i="1"/>
  <c r="M47" i="1"/>
  <c r="O61" i="1"/>
  <c r="O62" i="1" s="1"/>
  <c r="T59" i="1"/>
  <c r="T61" i="1" s="1"/>
  <c r="T62" i="1" s="1"/>
  <c r="U48" i="1"/>
  <c r="Q50" i="1"/>
  <c r="M52" i="1"/>
  <c r="W52" i="1" s="1"/>
  <c r="I54" i="1"/>
  <c r="W54" i="1" s="1"/>
  <c r="U56" i="1"/>
  <c r="I57" i="1"/>
  <c r="F72" i="1"/>
  <c r="Q58" i="1"/>
  <c r="W58" i="1" s="1"/>
  <c r="N59" i="1"/>
  <c r="N61" i="1" s="1"/>
  <c r="M65" i="1"/>
  <c r="I67" i="1"/>
  <c r="W67" i="1" s="1"/>
  <c r="G71" i="1" l="1"/>
  <c r="G73" i="1" s="1"/>
  <c r="G68" i="1"/>
  <c r="K71" i="1"/>
  <c r="K73" i="1" s="1"/>
  <c r="K68" i="1"/>
  <c r="P71" i="1"/>
  <c r="P73" i="1" s="1"/>
  <c r="P68" i="1"/>
  <c r="T71" i="1"/>
  <c r="T73" i="1" s="1"/>
  <c r="T68" i="1"/>
  <c r="S71" i="1"/>
  <c r="S73" i="1" s="1"/>
  <c r="S68" i="1"/>
  <c r="O71" i="1"/>
  <c r="O73" i="1" s="1"/>
  <c r="O68" i="1"/>
  <c r="I16" i="1"/>
  <c r="W7" i="1"/>
  <c r="W16" i="1" s="1"/>
  <c r="N71" i="1"/>
  <c r="N73" i="1" s="1"/>
  <c r="N68" i="1"/>
  <c r="I59" i="1"/>
  <c r="W47" i="1"/>
  <c r="U44" i="1"/>
  <c r="U61" i="1" s="1"/>
  <c r="Q16" i="1"/>
  <c r="Q62" i="1" s="1"/>
  <c r="I72" i="1"/>
  <c r="W57" i="1"/>
  <c r="W72" i="1" s="1"/>
  <c r="M59" i="1"/>
  <c r="M61" i="1" s="1"/>
  <c r="M72" i="1"/>
  <c r="R62" i="1"/>
  <c r="J62" i="1"/>
  <c r="L71" i="1"/>
  <c r="L73" i="1" s="1"/>
  <c r="L68" i="1"/>
  <c r="I44" i="1"/>
  <c r="W38" i="1"/>
  <c r="W56" i="1"/>
  <c r="W48" i="1"/>
  <c r="M44" i="1"/>
  <c r="Q72" i="1"/>
  <c r="I35" i="1"/>
  <c r="W35" i="1" s="1"/>
  <c r="W30" i="1"/>
  <c r="F62" i="1"/>
  <c r="U16" i="1"/>
  <c r="M16" i="1"/>
  <c r="M62" i="1" s="1"/>
  <c r="U62" i="1" l="1"/>
  <c r="F71" i="1"/>
  <c r="F73" i="1" s="1"/>
  <c r="F68" i="1"/>
  <c r="W44" i="1"/>
  <c r="R71" i="1"/>
  <c r="R73" i="1" s="1"/>
  <c r="R68" i="1"/>
  <c r="I61" i="1"/>
  <c r="W61" i="1" s="1"/>
  <c r="W62" i="1" s="1"/>
  <c r="W71" i="1" s="1"/>
  <c r="W73" i="1" s="1"/>
  <c r="W59" i="1"/>
  <c r="M68" i="1"/>
  <c r="M71" i="1"/>
  <c r="M73" i="1" s="1"/>
  <c r="J71" i="1"/>
  <c r="J73" i="1" s="1"/>
  <c r="J68" i="1"/>
  <c r="Q68" i="1"/>
  <c r="Q71" i="1"/>
  <c r="Q73" i="1" s="1"/>
  <c r="I62" i="1" l="1"/>
  <c r="U68" i="1"/>
  <c r="U71" i="1"/>
  <c r="U73" i="1" s="1"/>
  <c r="I68" i="1" l="1"/>
  <c r="W68" i="1" s="1"/>
  <c r="I71" i="1"/>
  <c r="I73" i="1" s="1"/>
</calcChain>
</file>

<file path=xl/sharedStrings.xml><?xml version="1.0" encoding="utf-8"?>
<sst xmlns="http://schemas.openxmlformats.org/spreadsheetml/2006/main" count="100" uniqueCount="83">
  <si>
    <t>District of Columbia International Public Charter School</t>
  </si>
  <si>
    <t>2018-2019 Fiscal Year Annual Budget</t>
  </si>
  <si>
    <t>SY2018-2019 ANNUAL BUDGET</t>
  </si>
  <si>
    <t>Prior Year</t>
  </si>
  <si>
    <t>July</t>
  </si>
  <si>
    <t>August</t>
  </si>
  <si>
    <t>September</t>
  </si>
  <si>
    <t>Q1</t>
  </si>
  <si>
    <t>October</t>
  </si>
  <si>
    <t>November</t>
  </si>
  <si>
    <t>December</t>
  </si>
  <si>
    <t>Q2</t>
  </si>
  <si>
    <t>January</t>
  </si>
  <si>
    <t>February</t>
  </si>
  <si>
    <t>March</t>
  </si>
  <si>
    <t>Q3</t>
  </si>
  <si>
    <t>April</t>
  </si>
  <si>
    <t>May</t>
  </si>
  <si>
    <t>June</t>
  </si>
  <si>
    <t>Q4</t>
  </si>
  <si>
    <t>Current Year</t>
  </si>
  <si>
    <t>Budget</t>
  </si>
  <si>
    <t>Annual Budget</t>
  </si>
  <si>
    <t>REVENUE</t>
  </si>
  <si>
    <t>Per Pupil Charter Payments - General Education</t>
  </si>
  <si>
    <t>Per Pupil Charter Payments - Categorical Enhancements</t>
  </si>
  <si>
    <t>Per Pupil Facilities Allowance</t>
  </si>
  <si>
    <t>Federal Funding</t>
  </si>
  <si>
    <t>Other Government Funding/Grants</t>
  </si>
  <si>
    <t>Private Grants and Donations</t>
  </si>
  <si>
    <t>Activity Fees</t>
  </si>
  <si>
    <t>In-kind revenue</t>
  </si>
  <si>
    <t>Other Income</t>
  </si>
  <si>
    <t>TOTAL REVENUES</t>
  </si>
  <si>
    <t>FUNCTIONAL EXPENSES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</si>
  <si>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</si>
  <si>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</si>
  <si>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</si>
  <si>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</si>
  <si>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</si>
  <si>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</si>
  <si>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Administrative/Other Staff Salaries</t>
  </si>
  <si>
    <t>Employee Benefits and Payroll Taxes</t>
  </si>
  <si>
    <t>Subtotal: Personnel Expense</t>
  </si>
  <si>
    <t>Direct Student Expense</t>
  </si>
  <si>
    <t>Educational Supplies and Textbooks</t>
  </si>
  <si>
    <t>Student Assessment Materials/Program Evaluation</t>
  </si>
  <si>
    <t>Contracted Student Services</t>
  </si>
  <si>
    <t>Food Service</t>
  </si>
  <si>
    <t>Other Direct Student Expense</t>
  </si>
  <si>
    <t>Subtotal: Direct Student Expense</t>
  </si>
  <si>
    <t>Occupancy Expenses</t>
  </si>
  <si>
    <t>Rent</t>
  </si>
  <si>
    <t>Depreciation (facilities only)</t>
  </si>
  <si>
    <t>Interest (facilities only)</t>
  </si>
  <si>
    <t>Building Maintenance and Repairs</t>
  </si>
  <si>
    <t>Contracted Building Services</t>
  </si>
  <si>
    <t>Other Occupancy Expenses</t>
  </si>
  <si>
    <t>Subtotal: Occupancy Expenses</t>
  </si>
  <si>
    <t>General and Administrative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</si>
  <si>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</si>
  <si>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</si>
  <si>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</si>
  <si>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</si>
  <si>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</si>
  <si>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</si>
  <si>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Professional Development</t>
  </si>
  <si>
    <t>PCSB Administrative Fee</t>
  </si>
  <si>
    <t>Management Fee</t>
  </si>
  <si>
    <t>Interest Expense (non-facility)</t>
  </si>
  <si>
    <t>Depreciation and Amortization (non-facility)</t>
  </si>
  <si>
    <t>Other General Expense</t>
  </si>
  <si>
    <t>Subtotal: General Expenses</t>
  </si>
  <si>
    <t>TOTAL EXPENSES</t>
  </si>
  <si>
    <t>NET INCOME</t>
  </si>
  <si>
    <t>CASH FLOW ADJUSTMENTS</t>
  </si>
  <si>
    <t>Operating Activities</t>
  </si>
  <si>
    <t>Investing Activities</t>
  </si>
  <si>
    <t>Financing Activities</t>
  </si>
  <si>
    <t>NET CASH FLOW</t>
  </si>
  <si>
    <t>Operating Income Reconciliation:</t>
  </si>
  <si>
    <t>Plus Depreciation</t>
  </si>
  <si>
    <t>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</si>
</sst>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b/>
      <i/>
      <u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/>
    <xf numFmtId="0" fontId="4" fillId="0" borderId="0" xfId="2" applyFont="1" applyFill="1" applyBorder="1"/>
    <xf numFmtId="0" fontId="4" fillId="0" borderId="0" xfId="2" applyFont="1"/>
    <xf numFmtId="49" fontId="4" fillId="0" borderId="0" xfId="2" applyNumberFormat="1" applyFont="1" applyFill="1" applyBorder="1"/>
    <xf numFmtId="0" fontId="5" fillId="0" borderId="0" xfId="2" applyFont="1" applyBorder="1"/>
    <xf numFmtId="0" fontId="4" fillId="0" borderId="0" xfId="2" applyFont="1" applyBorder="1"/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7" fontId="3" fillId="0" borderId="4" xfId="2" applyNumberFormat="1" applyFont="1" applyFill="1" applyBorder="1" applyAlignment="1">
      <alignment horizontal="center"/>
    </xf>
    <xf numFmtId="17" fontId="3" fillId="0" borderId="0" xfId="2" applyNumberFormat="1" applyFont="1" applyFill="1" applyBorder="1" applyAlignment="1">
      <alignment horizontal="center"/>
    </xf>
    <xf numFmtId="17" fontId="3" fillId="0" borderId="5" xfId="2" applyNumberFormat="1" applyFont="1" applyFill="1" applyBorder="1" applyAlignment="1">
      <alignment horizontal="center"/>
    </xf>
    <xf numFmtId="17" fontId="3" fillId="0" borderId="6" xfId="2" applyNumberFormat="1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3" fillId="0" borderId="0" xfId="2" applyFont="1" applyFill="1" applyBorder="1"/>
    <xf numFmtId="0" fontId="0" fillId="0" borderId="7" xfId="0" applyBorder="1"/>
    <xf numFmtId="164" fontId="4" fillId="3" borderId="8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4" fillId="0" borderId="7" xfId="3" applyNumberFormat="1" applyFont="1" applyFill="1" applyBorder="1" applyAlignment="1">
      <alignment horizontal="center"/>
    </xf>
    <xf numFmtId="43" fontId="3" fillId="0" borderId="0" xfId="3" applyFont="1" applyFill="1" applyBorder="1"/>
    <xf numFmtId="0" fontId="3" fillId="0" borderId="9" xfId="2" applyFont="1" applyFill="1" applyBorder="1"/>
    <xf numFmtId="164" fontId="3" fillId="0" borderId="9" xfId="2" applyNumberFormat="1" applyFont="1" applyFill="1" applyBorder="1"/>
    <xf numFmtId="5" fontId="3" fillId="0" borderId="0" xfId="2" applyNumberFormat="1" applyFont="1" applyFill="1" applyBorder="1"/>
    <xf numFmtId="164" fontId="3" fillId="0" borderId="10" xfId="2" applyNumberFormat="1" applyFont="1" applyFill="1" applyBorder="1"/>
    <xf numFmtId="0" fontId="3" fillId="0" borderId="0" xfId="2" applyFont="1" applyBorder="1"/>
    <xf numFmtId="5" fontId="3" fillId="0" borderId="0" xfId="2" applyNumberFormat="1" applyFont="1" applyBorder="1"/>
    <xf numFmtId="5" fontId="4" fillId="0" borderId="0" xfId="2" applyNumberFormat="1" applyFont="1" applyFill="1" applyBorder="1"/>
    <xf numFmtId="5" fontId="3" fillId="0" borderId="7" xfId="2" applyNumberFormat="1" applyFont="1" applyBorder="1"/>
    <xf numFmtId="5" fontId="4" fillId="0" borderId="7" xfId="2" applyNumberFormat="1" applyFont="1" applyFill="1" applyBorder="1"/>
    <xf numFmtId="0" fontId="6" fillId="0" borderId="0" xfId="2" applyFont="1" applyFill="1" applyBorder="1"/>
    <xf numFmtId="164" fontId="4" fillId="0" borderId="0" xfId="3" applyNumberFormat="1" applyFont="1" applyFill="1" applyBorder="1"/>
    <xf numFmtId="0" fontId="4" fillId="0" borderId="7" xfId="2" applyFont="1" applyFill="1" applyBorder="1"/>
    <xf numFmtId="164" fontId="4" fillId="3" borderId="8" xfId="3" applyNumberFormat="1" applyFont="1" applyFill="1" applyBorder="1"/>
    <xf numFmtId="0" fontId="4" fillId="0" borderId="5" xfId="2" applyFont="1" applyFill="1" applyBorder="1"/>
    <xf numFmtId="5" fontId="3" fillId="0" borderId="7" xfId="2" applyNumberFormat="1" applyFont="1" applyFill="1" applyBorder="1"/>
    <xf numFmtId="0" fontId="4" fillId="0" borderId="7" xfId="2" applyFont="1" applyBorder="1"/>
    <xf numFmtId="0" fontId="6" fillId="0" borderId="0" xfId="2" applyFont="1" applyBorder="1"/>
    <xf numFmtId="164" fontId="4" fillId="0" borderId="0" xfId="3" applyNumberFormat="1" applyFont="1" applyBorder="1"/>
    <xf numFmtId="164" fontId="4" fillId="0" borderId="7" xfId="3" applyNumberFormat="1" applyFont="1" applyBorder="1"/>
    <xf numFmtId="164" fontId="3" fillId="0" borderId="0" xfId="2" applyNumberFormat="1" applyFont="1" applyFill="1" applyBorder="1"/>
    <xf numFmtId="43" fontId="3" fillId="0" borderId="0" xfId="2" applyNumberFormat="1" applyFont="1" applyFill="1" applyBorder="1"/>
    <xf numFmtId="0" fontId="8" fillId="0" borderId="0" xfId="2" applyFont="1"/>
    <xf numFmtId="164" fontId="9" fillId="0" borderId="0" xfId="0" applyNumberFormat="1" applyFont="1"/>
    <xf numFmtId="164" fontId="9" fillId="0" borderId="7" xfId="0" applyNumberFormat="1" applyFont="1" applyBorder="1"/>
    <xf numFmtId="44" fontId="3" fillId="0" borderId="0" xfId="1" applyFont="1" applyFill="1" applyBorder="1"/>
    <xf numFmtId="164" fontId="3" fillId="0" borderId="11" xfId="2" applyNumberFormat="1" applyFont="1" applyFill="1" applyBorder="1"/>
  </cellXfs>
  <cellStyles count="4">
    <cellStyle name="Comma 13" xfId="3" xr:uid="{FE4C809A-739E-4374-8E0E-59B15DCFDB8B}"/>
    <cellStyle name="Currency" xfId="1" builtinId="4"/>
    <cellStyle name="Normal" xfId="0" builtinId="0"/>
    <cellStyle name="Normal_PSCB financials reporting template" xfId="2" xr:uid="{8047DD60-DAE2-4585-8804-E3E8BB15A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BB0F-5655-408F-8C42-11715FD2AFC9}">
  <dimension ref="A1:W73"/>
  <sheetViews>
    <sheetView showGridLines="0" tabSelected="1" workbookViewId="0">
      <pane xSplit="3" ySplit="5" topLeftCell="D6" activePane="bottomRight" state="frozen"/>
      <selection activeCell="AG58" sqref="AG58"/>
      <selection pane="topRight" activeCell="AG58" sqref="AG58"/>
      <selection pane="bottomLeft" activeCell="AG58" sqref="AG58"/>
      <selection pane="bottomRight" activeCell="H15" sqref="H15"/>
    </sheetView>
  </sheetViews>
  <sheetFormatPr defaultRowHeight="15" outlineLevelCol="1" x14ac:dyDescent="0.25"/>
  <cols>
    <col min="1" max="1" width="9.5703125" customWidth="1"/>
    <col min="2" max="2" width="40.7109375" customWidth="1"/>
    <col min="3" max="3" width="9.140625" hidden="1" customWidth="1" outlineLevel="1"/>
    <col min="4" max="4" width="11" bestFit="1" customWidth="1" collapsed="1"/>
    <col min="5" max="5" width="10" style="2" customWidth="1"/>
    <col min="6" max="21" width="10.7109375" customWidth="1"/>
    <col min="22" max="22" width="2.7109375" style="2" customWidth="1"/>
    <col min="23" max="23" width="12.7109375" bestFit="1" customWidth="1"/>
  </cols>
  <sheetData>
    <row r="1" spans="1:23" x14ac:dyDescent="0.25">
      <c r="A1" s="1" t="s">
        <v>0</v>
      </c>
    </row>
    <row r="2" spans="1:23" ht="15.75" thickBot="1" x14ac:dyDescent="0.3">
      <c r="A2" s="3" t="s">
        <v>1</v>
      </c>
      <c r="B2" s="4"/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</row>
    <row r="3" spans="1:23" ht="15.75" thickBot="1" x14ac:dyDescent="0.3">
      <c r="A3" s="5"/>
      <c r="B3" s="6"/>
      <c r="C3" s="5"/>
      <c r="D3" s="6"/>
      <c r="F3" s="7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3" x14ac:dyDescent="0.25">
      <c r="A4" s="2"/>
      <c r="B4" s="2"/>
      <c r="C4" s="5"/>
      <c r="D4" s="10" t="s">
        <v>3</v>
      </c>
      <c r="E4" s="11"/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1"/>
      <c r="W4" s="13" t="s">
        <v>20</v>
      </c>
    </row>
    <row r="5" spans="1:23" x14ac:dyDescent="0.25">
      <c r="B5" s="2"/>
      <c r="C5" s="5"/>
      <c r="D5" s="14" t="s">
        <v>21</v>
      </c>
      <c r="E5" s="15"/>
      <c r="F5" s="14" t="s">
        <v>21</v>
      </c>
      <c r="G5" s="14" t="s">
        <v>21</v>
      </c>
      <c r="H5" s="14" t="s">
        <v>21</v>
      </c>
      <c r="I5" s="14" t="s">
        <v>21</v>
      </c>
      <c r="J5" s="14" t="s">
        <v>21</v>
      </c>
      <c r="K5" s="14" t="s">
        <v>21</v>
      </c>
      <c r="L5" s="14" t="s">
        <v>21</v>
      </c>
      <c r="M5" s="14" t="s">
        <v>21</v>
      </c>
      <c r="N5" s="14" t="s">
        <v>21</v>
      </c>
      <c r="O5" s="14" t="s">
        <v>21</v>
      </c>
      <c r="P5" s="14" t="s">
        <v>21</v>
      </c>
      <c r="Q5" s="14" t="s">
        <v>21</v>
      </c>
      <c r="R5" s="14" t="s">
        <v>21</v>
      </c>
      <c r="S5" s="14" t="s">
        <v>21</v>
      </c>
      <c r="T5" s="14" t="s">
        <v>21</v>
      </c>
      <c r="U5" s="14" t="s">
        <v>21</v>
      </c>
      <c r="V5" s="15"/>
      <c r="W5" s="16" t="s">
        <v>22</v>
      </c>
    </row>
    <row r="6" spans="1:23" x14ac:dyDescent="0.25">
      <c r="A6" s="17" t="s">
        <v>23</v>
      </c>
      <c r="B6" s="2"/>
      <c r="C6" s="5"/>
      <c r="W6" s="18"/>
    </row>
    <row r="7" spans="1:23" x14ac:dyDescent="0.25">
      <c r="A7" s="6"/>
      <c r="B7" s="6" t="s">
        <v>24</v>
      </c>
      <c r="C7" s="5"/>
      <c r="D7" s="19">
        <v>11085573.612360001</v>
      </c>
      <c r="E7" s="20"/>
      <c r="F7" s="19">
        <v>1324807.3882842502</v>
      </c>
      <c r="G7" s="19">
        <v>1324807.3882842502</v>
      </c>
      <c r="H7" s="19">
        <v>1324807.3882842502</v>
      </c>
      <c r="I7" s="20">
        <f>SUM(F7:H7)</f>
        <v>3974422.1648527505</v>
      </c>
      <c r="J7" s="19">
        <v>1324807.3882842502</v>
      </c>
      <c r="K7" s="19">
        <v>1324807.3882842502</v>
      </c>
      <c r="L7" s="19">
        <v>1324807.3882842502</v>
      </c>
      <c r="M7" s="20">
        <f>SUM(J7:L7)</f>
        <v>3974422.1648527505</v>
      </c>
      <c r="N7" s="19">
        <v>1324807.3882842502</v>
      </c>
      <c r="O7" s="19">
        <v>1324807.3882842502</v>
      </c>
      <c r="P7" s="19">
        <v>1324807.3882842502</v>
      </c>
      <c r="Q7" s="20">
        <f>SUM(N7:P7)</f>
        <v>3974422.1648527505</v>
      </c>
      <c r="R7" s="19">
        <v>1324807.3882842502</v>
      </c>
      <c r="S7" s="19">
        <v>1324807.3882842502</v>
      </c>
      <c r="T7" s="19">
        <v>1324807.3882842502</v>
      </c>
      <c r="U7" s="20">
        <f>SUM(R7:T7)</f>
        <v>3974422.1648527505</v>
      </c>
      <c r="V7" s="20"/>
      <c r="W7" s="21">
        <f>SUM(I7,M7,Q7,U7)</f>
        <v>15897688.659411002</v>
      </c>
    </row>
    <row r="8" spans="1:23" x14ac:dyDescent="0.25">
      <c r="A8" s="6"/>
      <c r="B8" s="6" t="s">
        <v>25</v>
      </c>
      <c r="C8" s="5"/>
      <c r="D8" s="19">
        <v>0</v>
      </c>
      <c r="E8" s="20"/>
      <c r="F8" s="19">
        <v>0</v>
      </c>
      <c r="G8" s="19">
        <v>0</v>
      </c>
      <c r="H8" s="19">
        <v>0</v>
      </c>
      <c r="I8" s="20">
        <f t="shared" ref="I8:I15" si="0">SUM(F8:H8)</f>
        <v>0</v>
      </c>
      <c r="J8" s="19">
        <v>0</v>
      </c>
      <c r="K8" s="19">
        <v>0</v>
      </c>
      <c r="L8" s="19">
        <v>0</v>
      </c>
      <c r="M8" s="20">
        <f t="shared" ref="M8:M15" si="1">SUM(J8:L8)</f>
        <v>0</v>
      </c>
      <c r="N8" s="19">
        <v>0</v>
      </c>
      <c r="O8" s="19">
        <v>0</v>
      </c>
      <c r="P8" s="19">
        <v>0</v>
      </c>
      <c r="Q8" s="20">
        <f t="shared" ref="Q8:Q15" si="2">SUM(N8:P8)</f>
        <v>0</v>
      </c>
      <c r="R8" s="19">
        <v>0</v>
      </c>
      <c r="S8" s="19">
        <v>0</v>
      </c>
      <c r="T8" s="19">
        <v>0</v>
      </c>
      <c r="U8" s="20">
        <f t="shared" ref="U8:U15" si="3">SUM(R8:T8)</f>
        <v>0</v>
      </c>
      <c r="V8" s="20"/>
      <c r="W8" s="21">
        <f t="shared" ref="W8:W15" si="4">SUM(I8,M8,Q8,U8)</f>
        <v>0</v>
      </c>
    </row>
    <row r="9" spans="1:23" x14ac:dyDescent="0.25">
      <c r="A9" s="6"/>
      <c r="B9" s="6" t="s">
        <v>26</v>
      </c>
      <c r="C9" s="5"/>
      <c r="D9" s="19">
        <v>2474364.1999999997</v>
      </c>
      <c r="E9" s="20"/>
      <c r="F9" s="19">
        <v>282790.56138666667</v>
      </c>
      <c r="G9" s="19">
        <v>282790.56138666667</v>
      </c>
      <c r="H9" s="19">
        <v>282790.56138666667</v>
      </c>
      <c r="I9" s="20">
        <f t="shared" si="0"/>
        <v>848371.68415999995</v>
      </c>
      <c r="J9" s="19">
        <v>282790.56138666667</v>
      </c>
      <c r="K9" s="19">
        <v>282790.56138666667</v>
      </c>
      <c r="L9" s="19">
        <v>282790.56138666667</v>
      </c>
      <c r="M9" s="20">
        <f t="shared" si="1"/>
        <v>848371.68415999995</v>
      </c>
      <c r="N9" s="19">
        <v>282790.56138666667</v>
      </c>
      <c r="O9" s="19">
        <v>282790.56138666667</v>
      </c>
      <c r="P9" s="19">
        <v>282790.56138666667</v>
      </c>
      <c r="Q9" s="20">
        <f t="shared" si="2"/>
        <v>848371.68415999995</v>
      </c>
      <c r="R9" s="19">
        <v>282790.56138666667</v>
      </c>
      <c r="S9" s="19">
        <v>282790.56138666667</v>
      </c>
      <c r="T9" s="19">
        <v>282790.56138666667</v>
      </c>
      <c r="U9" s="20">
        <f t="shared" si="3"/>
        <v>848371.68415999995</v>
      </c>
      <c r="V9" s="20"/>
      <c r="W9" s="21">
        <f t="shared" si="4"/>
        <v>3393486.7366399998</v>
      </c>
    </row>
    <row r="10" spans="1:23" x14ac:dyDescent="0.25">
      <c r="A10" s="6"/>
      <c r="B10" s="6" t="s">
        <v>27</v>
      </c>
      <c r="C10" s="5"/>
      <c r="D10" s="19">
        <v>516396.62326923071</v>
      </c>
      <c r="E10" s="20"/>
      <c r="F10" s="19">
        <v>61791.035489220565</v>
      </c>
      <c r="G10" s="19">
        <v>61791.035489220565</v>
      </c>
      <c r="H10" s="19">
        <v>61791.035489220565</v>
      </c>
      <c r="I10" s="20">
        <f t="shared" si="0"/>
        <v>185373.10646766168</v>
      </c>
      <c r="J10" s="19">
        <v>61791.035489220565</v>
      </c>
      <c r="K10" s="19">
        <v>61791.035489220565</v>
      </c>
      <c r="L10" s="19">
        <v>61791.035489220565</v>
      </c>
      <c r="M10" s="20">
        <f t="shared" si="1"/>
        <v>185373.10646766168</v>
      </c>
      <c r="N10" s="19">
        <v>61791.035489220565</v>
      </c>
      <c r="O10" s="19">
        <v>61791.035489220565</v>
      </c>
      <c r="P10" s="19">
        <v>61791.035489220565</v>
      </c>
      <c r="Q10" s="20">
        <f t="shared" si="2"/>
        <v>185373.10646766168</v>
      </c>
      <c r="R10" s="19">
        <v>61791.035489220565</v>
      </c>
      <c r="S10" s="19">
        <v>61791.035489220565</v>
      </c>
      <c r="T10" s="19">
        <v>61791.035489220565</v>
      </c>
      <c r="U10" s="20">
        <f t="shared" si="3"/>
        <v>185373.10646766168</v>
      </c>
      <c r="V10" s="20"/>
      <c r="W10" s="21">
        <f t="shared" si="4"/>
        <v>741492.42587064672</v>
      </c>
    </row>
    <row r="11" spans="1:23" x14ac:dyDescent="0.25">
      <c r="A11" s="6"/>
      <c r="B11" s="6" t="s">
        <v>28</v>
      </c>
      <c r="C11" s="5"/>
      <c r="D11" s="19">
        <v>218434.03398383036</v>
      </c>
      <c r="E11" s="20"/>
      <c r="F11" s="19">
        <v>19246.339083333329</v>
      </c>
      <c r="G11" s="19">
        <v>19246.339083333329</v>
      </c>
      <c r="H11" s="19">
        <v>19246.339083333329</v>
      </c>
      <c r="I11" s="20">
        <f t="shared" si="0"/>
        <v>57739.01724999999</v>
      </c>
      <c r="J11" s="19">
        <v>19246.339083333329</v>
      </c>
      <c r="K11" s="19">
        <v>19246.339083333329</v>
      </c>
      <c r="L11" s="19">
        <v>19246.339083333329</v>
      </c>
      <c r="M11" s="20">
        <f t="shared" si="1"/>
        <v>57739.01724999999</v>
      </c>
      <c r="N11" s="19">
        <v>19246.339083333329</v>
      </c>
      <c r="O11" s="19">
        <v>19246.339083333329</v>
      </c>
      <c r="P11" s="19">
        <v>19246.339083333329</v>
      </c>
      <c r="Q11" s="20">
        <f t="shared" si="2"/>
        <v>57739.01724999999</v>
      </c>
      <c r="R11" s="19">
        <v>19246.339083333329</v>
      </c>
      <c r="S11" s="19">
        <v>19246.339083333329</v>
      </c>
      <c r="T11" s="19">
        <v>19246.339083333329</v>
      </c>
      <c r="U11" s="20">
        <f t="shared" si="3"/>
        <v>57739.01724999999</v>
      </c>
      <c r="V11" s="20"/>
      <c r="W11" s="21">
        <f t="shared" si="4"/>
        <v>230956.06899999996</v>
      </c>
    </row>
    <row r="12" spans="1:23" x14ac:dyDescent="0.25">
      <c r="A12" s="6"/>
      <c r="B12" s="6" t="s">
        <v>29</v>
      </c>
      <c r="C12" s="5"/>
      <c r="D12" s="19">
        <v>226249.99999999991</v>
      </c>
      <c r="E12" s="20"/>
      <c r="F12" s="19">
        <v>16666.666666666668</v>
      </c>
      <c r="G12" s="19">
        <v>16666.666666666668</v>
      </c>
      <c r="H12" s="19">
        <v>16666.666666666668</v>
      </c>
      <c r="I12" s="20">
        <f t="shared" si="0"/>
        <v>50000</v>
      </c>
      <c r="J12" s="19">
        <v>16666.666666666668</v>
      </c>
      <c r="K12" s="19">
        <v>16666.666666666668</v>
      </c>
      <c r="L12" s="19">
        <v>16666.666666666668</v>
      </c>
      <c r="M12" s="20">
        <f t="shared" si="1"/>
        <v>50000</v>
      </c>
      <c r="N12" s="19">
        <v>16666.666666666668</v>
      </c>
      <c r="O12" s="19">
        <v>16666.666666666668</v>
      </c>
      <c r="P12" s="19">
        <v>16666.666666666668</v>
      </c>
      <c r="Q12" s="20">
        <f t="shared" si="2"/>
        <v>50000</v>
      </c>
      <c r="R12" s="19">
        <v>16666.666666666668</v>
      </c>
      <c r="S12" s="19">
        <v>16666.666666666668</v>
      </c>
      <c r="T12" s="19">
        <v>16666.666666666668</v>
      </c>
      <c r="U12" s="20">
        <f t="shared" si="3"/>
        <v>50000</v>
      </c>
      <c r="V12" s="20"/>
      <c r="W12" s="21">
        <f t="shared" si="4"/>
        <v>200000</v>
      </c>
    </row>
    <row r="13" spans="1:23" x14ac:dyDescent="0.25">
      <c r="A13" s="6"/>
      <c r="B13" s="6" t="s">
        <v>30</v>
      </c>
      <c r="C13" s="5"/>
      <c r="D13" s="19">
        <v>282380.538076923</v>
      </c>
      <c r="E13" s="20"/>
      <c r="F13" s="19">
        <v>31790.288667959336</v>
      </c>
      <c r="G13" s="19">
        <v>31790.288667959336</v>
      </c>
      <c r="H13" s="19">
        <v>31790.288667959336</v>
      </c>
      <c r="I13" s="20">
        <f t="shared" si="0"/>
        <v>95370.866003878007</v>
      </c>
      <c r="J13" s="19">
        <v>31790.288667959336</v>
      </c>
      <c r="K13" s="19">
        <v>31790.288667959336</v>
      </c>
      <c r="L13" s="19">
        <v>31790.288667959336</v>
      </c>
      <c r="M13" s="20">
        <f t="shared" si="1"/>
        <v>95370.866003878007</v>
      </c>
      <c r="N13" s="19">
        <v>31790.288667959336</v>
      </c>
      <c r="O13" s="19">
        <v>31790.288667959336</v>
      </c>
      <c r="P13" s="19">
        <v>31790.288667959336</v>
      </c>
      <c r="Q13" s="20">
        <f t="shared" si="2"/>
        <v>95370.866003878007</v>
      </c>
      <c r="R13" s="19">
        <v>31790.288667959336</v>
      </c>
      <c r="S13" s="19">
        <v>31790.288667959336</v>
      </c>
      <c r="T13" s="19">
        <v>31790.288667959336</v>
      </c>
      <c r="U13" s="20">
        <f t="shared" si="3"/>
        <v>95370.866003878007</v>
      </c>
      <c r="V13" s="20"/>
      <c r="W13" s="21">
        <f t="shared" si="4"/>
        <v>381483.46401551203</v>
      </c>
    </row>
    <row r="14" spans="1:23" x14ac:dyDescent="0.25">
      <c r="A14" s="6"/>
      <c r="B14" s="6" t="s">
        <v>31</v>
      </c>
      <c r="C14" s="5"/>
      <c r="D14" s="19">
        <v>0</v>
      </c>
      <c r="E14" s="20"/>
      <c r="F14" s="19">
        <v>0</v>
      </c>
      <c r="G14" s="19">
        <v>0</v>
      </c>
      <c r="H14" s="19">
        <v>0</v>
      </c>
      <c r="I14" s="20">
        <f t="shared" si="0"/>
        <v>0</v>
      </c>
      <c r="J14" s="19">
        <v>0</v>
      </c>
      <c r="K14" s="19">
        <v>0</v>
      </c>
      <c r="L14" s="19">
        <v>0</v>
      </c>
      <c r="M14" s="20">
        <f t="shared" si="1"/>
        <v>0</v>
      </c>
      <c r="N14" s="19">
        <v>0</v>
      </c>
      <c r="O14" s="19">
        <v>0</v>
      </c>
      <c r="P14" s="19">
        <v>0</v>
      </c>
      <c r="Q14" s="20">
        <f t="shared" si="2"/>
        <v>0</v>
      </c>
      <c r="R14" s="19">
        <v>0</v>
      </c>
      <c r="S14" s="19">
        <v>0</v>
      </c>
      <c r="T14" s="19">
        <v>0</v>
      </c>
      <c r="U14" s="20">
        <f t="shared" si="3"/>
        <v>0</v>
      </c>
      <c r="V14" s="20"/>
      <c r="W14" s="21">
        <f t="shared" si="4"/>
        <v>0</v>
      </c>
    </row>
    <row r="15" spans="1:23" x14ac:dyDescent="0.25">
      <c r="A15" s="6"/>
      <c r="B15" s="6" t="s">
        <v>32</v>
      </c>
      <c r="C15" s="5"/>
      <c r="D15" s="19">
        <v>482900.4499999999</v>
      </c>
      <c r="E15" s="22"/>
      <c r="F15" s="19">
        <v>52506.940166666667</v>
      </c>
      <c r="G15" s="19">
        <v>52506.940166666667</v>
      </c>
      <c r="H15" s="19">
        <v>52506.940166666667</v>
      </c>
      <c r="I15" s="20">
        <f t="shared" si="0"/>
        <v>157520.8205</v>
      </c>
      <c r="J15" s="19">
        <v>52506.940166666667</v>
      </c>
      <c r="K15" s="19">
        <v>52506.940166666667</v>
      </c>
      <c r="L15" s="19">
        <v>52506.940166666667</v>
      </c>
      <c r="M15" s="20">
        <f t="shared" si="1"/>
        <v>157520.8205</v>
      </c>
      <c r="N15" s="19">
        <v>52506.940166666667</v>
      </c>
      <c r="O15" s="19">
        <v>52506.940166666667</v>
      </c>
      <c r="P15" s="19">
        <v>52506.940166666667</v>
      </c>
      <c r="Q15" s="20">
        <f t="shared" si="2"/>
        <v>157520.8205</v>
      </c>
      <c r="R15" s="19">
        <v>52506.940166666667</v>
      </c>
      <c r="S15" s="19">
        <v>52506.940166666667</v>
      </c>
      <c r="T15" s="19">
        <v>52506.940166666667</v>
      </c>
      <c r="U15" s="20">
        <f t="shared" si="3"/>
        <v>157520.8205</v>
      </c>
      <c r="V15" s="22"/>
      <c r="W15" s="21">
        <f t="shared" si="4"/>
        <v>630083.28200000001</v>
      </c>
    </row>
    <row r="16" spans="1:23" x14ac:dyDescent="0.25">
      <c r="A16" s="6"/>
      <c r="B16" s="23" t="s">
        <v>33</v>
      </c>
      <c r="C16" s="5"/>
      <c r="D16" s="24">
        <f>SUM(D7:D15)</f>
        <v>15286299.457689982</v>
      </c>
      <c r="E16" s="25"/>
      <c r="F16" s="24">
        <f>SUM(F7:F15)</f>
        <v>1789599.2197447636</v>
      </c>
      <c r="G16" s="24">
        <f t="shared" ref="G16:M16" si="5">SUM(G7:G15)</f>
        <v>1789599.2197447636</v>
      </c>
      <c r="H16" s="24">
        <f t="shared" si="5"/>
        <v>1789599.2197447636</v>
      </c>
      <c r="I16" s="24">
        <f t="shared" si="5"/>
        <v>5368797.65923429</v>
      </c>
      <c r="J16" s="24">
        <f t="shared" si="5"/>
        <v>1789599.2197447636</v>
      </c>
      <c r="K16" s="24">
        <f t="shared" si="5"/>
        <v>1789599.2197447636</v>
      </c>
      <c r="L16" s="24">
        <f t="shared" si="5"/>
        <v>1789599.2197447636</v>
      </c>
      <c r="M16" s="24">
        <f t="shared" si="5"/>
        <v>5368797.65923429</v>
      </c>
      <c r="N16" s="24">
        <f>SUM(N7:N15)</f>
        <v>1789599.2197447636</v>
      </c>
      <c r="O16" s="24">
        <f>SUM(O7:O15)</f>
        <v>1789599.2197447636</v>
      </c>
      <c r="P16" s="24">
        <f>SUM(P7:P15)</f>
        <v>1789599.2197447636</v>
      </c>
      <c r="Q16" s="24">
        <f>SUM(Q7:Q15)</f>
        <v>5368797.65923429</v>
      </c>
      <c r="R16" s="24">
        <f>SUM(R7:R15)</f>
        <v>1789599.2197447636</v>
      </c>
      <c r="S16" s="24">
        <f>SUM(S7:S15)</f>
        <v>1789599.2197447636</v>
      </c>
      <c r="T16" s="24">
        <f>SUM(T7:T15)</f>
        <v>1789599.2197447636</v>
      </c>
      <c r="U16" s="24">
        <f>SUM(U7:U15)</f>
        <v>5368797.65923429</v>
      </c>
      <c r="V16" s="25"/>
      <c r="W16" s="26">
        <f>SUM(W7:W15)</f>
        <v>21475190.63693716</v>
      </c>
    </row>
    <row r="17" spans="1:23" x14ac:dyDescent="0.25">
      <c r="A17" s="6"/>
      <c r="B17" s="27"/>
      <c r="C17" s="5"/>
      <c r="D17" s="28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30"/>
    </row>
    <row r="18" spans="1:23" x14ac:dyDescent="0.25">
      <c r="A18" s="1" t="s">
        <v>34</v>
      </c>
      <c r="B18" s="2"/>
      <c r="C18" s="5"/>
      <c r="D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W18" s="31"/>
    </row>
    <row r="19" spans="1:23" x14ac:dyDescent="0.25">
      <c r="A19" s="32" t="s">
        <v>35</v>
      </c>
      <c r="B19" s="2"/>
      <c r="C19" s="5"/>
      <c r="D19" s="2"/>
      <c r="E19" s="3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3"/>
      <c r="W19" s="34"/>
    </row>
    <row r="20" spans="1:23" x14ac:dyDescent="0.25">
      <c r="A20" s="6"/>
      <c r="B20" s="2" t="s">
        <v>36</v>
      </c>
      <c r="C20" s="5"/>
      <c r="D20" s="35">
        <v>442219.99999999994</v>
      </c>
      <c r="E20" s="33"/>
      <c r="F20" s="19">
        <v>79545.833333333328</v>
      </c>
      <c r="G20" s="19">
        <v>79545.833333333328</v>
      </c>
      <c r="H20" s="19">
        <v>79545.833333333328</v>
      </c>
      <c r="I20" s="20">
        <f>SUM(F20:H20)</f>
        <v>238637.5</v>
      </c>
      <c r="J20" s="19">
        <v>79545.833333333328</v>
      </c>
      <c r="K20" s="19">
        <v>79545.833333333328</v>
      </c>
      <c r="L20" s="19">
        <v>79545.833333333328</v>
      </c>
      <c r="M20" s="20">
        <f>SUM(J20:L20)</f>
        <v>238637.5</v>
      </c>
      <c r="N20" s="19">
        <v>79545.833333333328</v>
      </c>
      <c r="O20" s="19">
        <v>79545.833333333328</v>
      </c>
      <c r="P20" s="19">
        <v>79545.833333333328</v>
      </c>
      <c r="Q20" s="20">
        <f>SUM(N20:P20)</f>
        <v>238637.5</v>
      </c>
      <c r="R20" s="19">
        <v>79545.833333333328</v>
      </c>
      <c r="S20" s="19">
        <v>79545.833333333328</v>
      </c>
      <c r="T20" s="19">
        <v>79545.833333333328</v>
      </c>
      <c r="U20" s="20">
        <f>SUM(R20:T20)</f>
        <v>238637.5</v>
      </c>
      <c r="V20" s="33"/>
      <c r="W20" s="21">
        <f t="shared" ref="W20:W68" si="6">SUM(I20,M20,Q20,U20)</f>
        <v>954550</v>
      </c>
    </row>
    <row r="21" spans="1:23" x14ac:dyDescent="0.25">
      <c r="A21" s="6"/>
      <c r="B21" s="2" t="s">
        <v>37</v>
      </c>
      <c r="C21" s="5"/>
      <c r="D21" s="35">
        <v>3881078.057692308</v>
      </c>
      <c r="E21" s="33"/>
      <c r="F21" s="19">
        <v>495574.76124999992</v>
      </c>
      <c r="G21" s="19">
        <v>495574.76124999992</v>
      </c>
      <c r="H21" s="19">
        <v>495574.76124999992</v>
      </c>
      <c r="I21" s="20">
        <f>SUM(F21:H21)</f>
        <v>1486724.2837499997</v>
      </c>
      <c r="J21" s="19">
        <v>495574.76124999992</v>
      </c>
      <c r="K21" s="19">
        <v>495574.76124999992</v>
      </c>
      <c r="L21" s="19">
        <v>495574.76124999992</v>
      </c>
      <c r="M21" s="20">
        <f>SUM(J21:L21)</f>
        <v>1486724.2837499997</v>
      </c>
      <c r="N21" s="19">
        <v>495574.76124999992</v>
      </c>
      <c r="O21" s="19">
        <v>495574.76124999992</v>
      </c>
      <c r="P21" s="19">
        <v>495574.76124999992</v>
      </c>
      <c r="Q21" s="20">
        <f>SUM(N21:P21)</f>
        <v>1486724.2837499997</v>
      </c>
      <c r="R21" s="19">
        <v>495574.76124999992</v>
      </c>
      <c r="S21" s="19">
        <v>495574.76124999992</v>
      </c>
      <c r="T21" s="19">
        <v>495574.76124999992</v>
      </c>
      <c r="U21" s="20">
        <f>SUM(R21:T21)</f>
        <v>1486724.2837499997</v>
      </c>
      <c r="V21" s="33"/>
      <c r="W21" s="21">
        <f t="shared" si="6"/>
        <v>5946897.1349999988</v>
      </c>
    </row>
    <row r="22" spans="1:23" x14ac:dyDescent="0.25">
      <c r="A22" s="6"/>
      <c r="B22" s="2" t="s">
        <v>38</v>
      </c>
      <c r="C22" s="5"/>
      <c r="D22" s="35">
        <v>841000.00000000012</v>
      </c>
      <c r="E22" s="33"/>
      <c r="F22" s="19">
        <v>84541.666666666672</v>
      </c>
      <c r="G22" s="19">
        <v>84541.666666666672</v>
      </c>
      <c r="H22" s="19">
        <v>84541.666666666672</v>
      </c>
      <c r="I22" s="20">
        <f>SUM(F22:H22)</f>
        <v>253625</v>
      </c>
      <c r="J22" s="19">
        <v>84541.666666666672</v>
      </c>
      <c r="K22" s="19">
        <v>84541.666666666672</v>
      </c>
      <c r="L22" s="19">
        <v>84541.666666666672</v>
      </c>
      <c r="M22" s="20">
        <f>SUM(J22:L22)</f>
        <v>253625</v>
      </c>
      <c r="N22" s="19">
        <v>84541.666666666672</v>
      </c>
      <c r="O22" s="19">
        <v>84541.666666666672</v>
      </c>
      <c r="P22" s="19">
        <v>84541.666666666672</v>
      </c>
      <c r="Q22" s="20">
        <f>SUM(N22:P22)</f>
        <v>253625</v>
      </c>
      <c r="R22" s="19">
        <v>84541.666666666672</v>
      </c>
      <c r="S22" s="19">
        <v>84541.666666666672</v>
      </c>
      <c r="T22" s="19">
        <v>84541.666666666672</v>
      </c>
      <c r="U22" s="20">
        <f>SUM(R22:T22)</f>
        <v>253625</v>
      </c>
      <c r="V22" s="33"/>
      <c r="W22" s="21">
        <f t="shared" si="6"/>
        <v>1014500</v>
      </c>
    </row>
    <row r="23" spans="1:23" x14ac:dyDescent="0.25">
      <c r="A23" s="6"/>
      <c r="B23" s="2" t="s">
        <v>39</v>
      </c>
      <c r="C23" s="5"/>
      <c r="D23" s="35">
        <v>900478.49999999988</v>
      </c>
      <c r="E23" s="33"/>
      <c r="F23" s="19">
        <v>121712.92353333332</v>
      </c>
      <c r="G23" s="19">
        <v>121712.92353333332</v>
      </c>
      <c r="H23" s="19">
        <v>121712.92353333332</v>
      </c>
      <c r="I23" s="20">
        <f>SUM(F23:H23)</f>
        <v>365138.77059999993</v>
      </c>
      <c r="J23" s="19">
        <v>121712.92353333332</v>
      </c>
      <c r="K23" s="19">
        <v>121712.92353333332</v>
      </c>
      <c r="L23" s="19">
        <v>121712.92353333332</v>
      </c>
      <c r="M23" s="20">
        <f>SUM(J23:L23)</f>
        <v>365138.77059999993</v>
      </c>
      <c r="N23" s="19">
        <v>121712.92353333332</v>
      </c>
      <c r="O23" s="19">
        <v>121712.92353333332</v>
      </c>
      <c r="P23" s="19">
        <v>121712.92353333332</v>
      </c>
      <c r="Q23" s="20">
        <f>SUM(N23:P23)</f>
        <v>365138.77059999993</v>
      </c>
      <c r="R23" s="19">
        <v>121712.92353333332</v>
      </c>
      <c r="S23" s="19">
        <v>121712.92353333332</v>
      </c>
      <c r="T23" s="19">
        <v>121712.92353333332</v>
      </c>
      <c r="U23" s="20">
        <f>SUM(R23:T23)</f>
        <v>365138.77059999993</v>
      </c>
      <c r="V23" s="33"/>
      <c r="W23" s="21">
        <f t="shared" si="6"/>
        <v>1460555.0823999997</v>
      </c>
    </row>
    <row r="24" spans="1:23" x14ac:dyDescent="0.25">
      <c r="A24" s="6"/>
      <c r="B24" s="2" t="s">
        <v>40</v>
      </c>
      <c r="C24" s="5"/>
      <c r="D24" s="35">
        <v>478849.99999999994</v>
      </c>
      <c r="E24" s="33"/>
      <c r="F24" s="19">
        <v>43379.166666666664</v>
      </c>
      <c r="G24" s="19">
        <v>43379.166666666664</v>
      </c>
      <c r="H24" s="19">
        <v>43379.166666666664</v>
      </c>
      <c r="I24" s="20">
        <f>SUM(F24:H24)</f>
        <v>130137.5</v>
      </c>
      <c r="J24" s="19">
        <v>43379.166666666664</v>
      </c>
      <c r="K24" s="19">
        <v>43379.166666666664</v>
      </c>
      <c r="L24" s="19">
        <v>43379.166666666664</v>
      </c>
      <c r="M24" s="20">
        <f>SUM(J24:L24)</f>
        <v>130137.5</v>
      </c>
      <c r="N24" s="19">
        <v>43379.166666666664</v>
      </c>
      <c r="O24" s="19">
        <v>43379.166666666664</v>
      </c>
      <c r="P24" s="19">
        <v>43379.166666666664</v>
      </c>
      <c r="Q24" s="20">
        <f>SUM(N24:P24)</f>
        <v>130137.5</v>
      </c>
      <c r="R24" s="19">
        <v>43379.166666666664</v>
      </c>
      <c r="S24" s="19">
        <v>43379.166666666664</v>
      </c>
      <c r="T24" s="19">
        <v>43379.166666666664</v>
      </c>
      <c r="U24" s="20">
        <f>SUM(R24:T24)</f>
        <v>130137.5</v>
      </c>
      <c r="V24" s="33"/>
      <c r="W24" s="21">
        <f t="shared" si="6"/>
        <v>520550</v>
      </c>
    </row>
    <row r="25" spans="1:23" x14ac:dyDescent="0.25">
      <c r="A25" s="6"/>
      <c r="B25" s="2" t="s">
        <v>41</v>
      </c>
      <c r="C25" s="5"/>
      <c r="D25" s="35">
        <v>538107.80261057685</v>
      </c>
      <c r="E25" s="33"/>
      <c r="F25" s="19">
        <v>32746.666666666664</v>
      </c>
      <c r="G25" s="19">
        <v>32746.666666666664</v>
      </c>
      <c r="H25" s="19">
        <v>32746.666666666664</v>
      </c>
      <c r="I25" s="20">
        <f>SUM(F25:H25)</f>
        <v>98240</v>
      </c>
      <c r="J25" s="19">
        <v>32746.666666666664</v>
      </c>
      <c r="K25" s="19">
        <v>32746.666666666664</v>
      </c>
      <c r="L25" s="19">
        <v>32746.666666666664</v>
      </c>
      <c r="M25" s="20">
        <f>SUM(J25:L25)</f>
        <v>98240</v>
      </c>
      <c r="N25" s="19">
        <v>32746.666666666664</v>
      </c>
      <c r="O25" s="19">
        <v>32746.666666666664</v>
      </c>
      <c r="P25" s="19">
        <v>32746.666666666664</v>
      </c>
      <c r="Q25" s="20">
        <f>SUM(N25:P25)</f>
        <v>98240</v>
      </c>
      <c r="R25" s="19">
        <v>32746.666666666664</v>
      </c>
      <c r="S25" s="19">
        <v>32746.666666666664</v>
      </c>
      <c r="T25" s="19">
        <v>32746.666666666664</v>
      </c>
      <c r="U25" s="20">
        <f>SUM(R25:T25)</f>
        <v>98240</v>
      </c>
      <c r="V25" s="33"/>
      <c r="W25" s="21">
        <f t="shared" si="6"/>
        <v>392960</v>
      </c>
    </row>
    <row r="26" spans="1:23" x14ac:dyDescent="0.25">
      <c r="A26" s="6"/>
      <c r="B26" s="36" t="s">
        <v>42</v>
      </c>
      <c r="C26" s="5"/>
      <c r="D26" s="35">
        <v>1432909.2211478653</v>
      </c>
      <c r="E26" s="33"/>
      <c r="F26" s="19">
        <v>175550.88751536841</v>
      </c>
      <c r="G26" s="19">
        <v>175550.88751536841</v>
      </c>
      <c r="H26" s="19">
        <v>175550.88751536841</v>
      </c>
      <c r="I26" s="20">
        <f>SUM(F26:H26)</f>
        <v>526652.66254610522</v>
      </c>
      <c r="J26" s="19">
        <v>175550.88751536841</v>
      </c>
      <c r="K26" s="19">
        <v>175550.88751536841</v>
      </c>
      <c r="L26" s="19">
        <v>175550.88751536841</v>
      </c>
      <c r="M26" s="20">
        <f>SUM(J26:L26)</f>
        <v>526652.66254610522</v>
      </c>
      <c r="N26" s="19">
        <v>175550.88751536841</v>
      </c>
      <c r="O26" s="19">
        <v>175550.88751536841</v>
      </c>
      <c r="P26" s="19">
        <v>175550.88751536841</v>
      </c>
      <c r="Q26" s="20">
        <f>SUM(N26:P26)</f>
        <v>526652.66254610522</v>
      </c>
      <c r="R26" s="19">
        <v>175550.88751536841</v>
      </c>
      <c r="S26" s="19">
        <v>175550.88751536841</v>
      </c>
      <c r="T26" s="19">
        <v>175550.88751536841</v>
      </c>
      <c r="U26" s="20">
        <f>SUM(R26:T26)</f>
        <v>526652.66254610522</v>
      </c>
      <c r="V26" s="33"/>
      <c r="W26" s="21">
        <f t="shared" si="6"/>
        <v>2106610.6501844209</v>
      </c>
    </row>
    <row r="27" spans="1:23" x14ac:dyDescent="0.25">
      <c r="A27" s="2"/>
      <c r="B27" s="23" t="s">
        <v>43</v>
      </c>
      <c r="C27" s="5"/>
      <c r="D27" s="24">
        <f>SUM(D20:D26)</f>
        <v>8514643.5814507511</v>
      </c>
      <c r="E27" s="33"/>
      <c r="F27" s="24">
        <f>SUM(F20:F26)</f>
        <v>1033051.9056320349</v>
      </c>
      <c r="G27" s="24">
        <f t="shared" ref="G27:M27" si="7">SUM(G20:G26)</f>
        <v>1033051.9056320349</v>
      </c>
      <c r="H27" s="24">
        <f t="shared" si="7"/>
        <v>1033051.9056320349</v>
      </c>
      <c r="I27" s="24">
        <f t="shared" si="7"/>
        <v>3099155.7168961051</v>
      </c>
      <c r="J27" s="24">
        <f t="shared" si="7"/>
        <v>1033051.9056320349</v>
      </c>
      <c r="K27" s="24">
        <f t="shared" si="7"/>
        <v>1033051.9056320349</v>
      </c>
      <c r="L27" s="24">
        <f t="shared" si="7"/>
        <v>1033051.9056320349</v>
      </c>
      <c r="M27" s="24">
        <f t="shared" si="7"/>
        <v>3099155.7168961051</v>
      </c>
      <c r="N27" s="24">
        <f>SUM(N20:N26)</f>
        <v>1033051.9056320349</v>
      </c>
      <c r="O27" s="24">
        <f>SUM(O20:O26)</f>
        <v>1033051.9056320349</v>
      </c>
      <c r="P27" s="24">
        <f>SUM(P20:P26)</f>
        <v>1033051.9056320349</v>
      </c>
      <c r="Q27" s="24">
        <f>SUM(Q20:Q26)</f>
        <v>3099155.7168961051</v>
      </c>
      <c r="R27" s="24">
        <f t="shared" ref="R27:U27" si="8">SUM(R20:R26)</f>
        <v>1033051.9056320349</v>
      </c>
      <c r="S27" s="24">
        <f t="shared" si="8"/>
        <v>1033051.9056320349</v>
      </c>
      <c r="T27" s="24">
        <f t="shared" si="8"/>
        <v>1033051.9056320349</v>
      </c>
      <c r="U27" s="24">
        <f t="shared" si="8"/>
        <v>3099155.7168961051</v>
      </c>
      <c r="V27" s="33"/>
      <c r="W27" s="26">
        <f t="shared" si="6"/>
        <v>12396622.86758442</v>
      </c>
    </row>
    <row r="28" spans="1:23" x14ac:dyDescent="0.25">
      <c r="A28" s="2"/>
      <c r="C28" s="5"/>
      <c r="D28" s="25"/>
      <c r="E28" s="33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33"/>
      <c r="W28" s="37"/>
    </row>
    <row r="29" spans="1:23" x14ac:dyDescent="0.25">
      <c r="A29" s="32" t="s">
        <v>44</v>
      </c>
      <c r="B29" s="2"/>
      <c r="C29" s="5"/>
      <c r="D29" s="2"/>
      <c r="E29" s="3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3"/>
      <c r="W29" s="34"/>
    </row>
    <row r="30" spans="1:23" x14ac:dyDescent="0.25">
      <c r="A30" s="6"/>
      <c r="B30" s="2" t="s">
        <v>45</v>
      </c>
      <c r="C30" s="5"/>
      <c r="D30" s="35">
        <v>449196.4377553417</v>
      </c>
      <c r="E30" s="33"/>
      <c r="F30" s="19">
        <v>47016.916327043044</v>
      </c>
      <c r="G30" s="19">
        <v>47016.916327043044</v>
      </c>
      <c r="H30" s="19">
        <v>47016.916327043044</v>
      </c>
      <c r="I30" s="20">
        <f>SUM(F30:H30)</f>
        <v>141050.74898112915</v>
      </c>
      <c r="J30" s="19">
        <v>47016.916327043044</v>
      </c>
      <c r="K30" s="19">
        <v>47016.916327043044</v>
      </c>
      <c r="L30" s="19">
        <v>47016.916327043044</v>
      </c>
      <c r="M30" s="20">
        <f>SUM(J30:L30)</f>
        <v>141050.74898112915</v>
      </c>
      <c r="N30" s="19">
        <v>47016.916327043044</v>
      </c>
      <c r="O30" s="19">
        <v>47016.916327043044</v>
      </c>
      <c r="P30" s="19">
        <v>47016.916327043044</v>
      </c>
      <c r="Q30" s="20">
        <f>SUM(N30:P30)</f>
        <v>141050.74898112915</v>
      </c>
      <c r="R30" s="19">
        <v>47016.916327043044</v>
      </c>
      <c r="S30" s="19">
        <v>47016.916327043044</v>
      </c>
      <c r="T30" s="19">
        <v>47016.916327043044</v>
      </c>
      <c r="U30" s="20">
        <f>SUM(R30:T30)</f>
        <v>141050.74898112915</v>
      </c>
      <c r="V30" s="33"/>
      <c r="W30" s="21">
        <f t="shared" si="6"/>
        <v>564202.99592451658</v>
      </c>
    </row>
    <row r="31" spans="1:23" x14ac:dyDescent="0.25">
      <c r="A31" s="6"/>
      <c r="B31" s="2" t="s">
        <v>46</v>
      </c>
      <c r="C31" s="5"/>
      <c r="D31" s="35">
        <v>80775</v>
      </c>
      <c r="E31" s="33"/>
      <c r="F31" s="19">
        <v>6272.9069214538931</v>
      </c>
      <c r="G31" s="19">
        <v>6272.9069214538931</v>
      </c>
      <c r="H31" s="19">
        <v>6272.9069214538931</v>
      </c>
      <c r="I31" s="20">
        <f>SUM(F31:H31)</f>
        <v>18818.720764361678</v>
      </c>
      <c r="J31" s="19">
        <v>6272.9069214538931</v>
      </c>
      <c r="K31" s="19">
        <v>6272.9069214538931</v>
      </c>
      <c r="L31" s="19">
        <v>6272.9069214538931</v>
      </c>
      <c r="M31" s="20">
        <f>SUM(J31:L31)</f>
        <v>18818.720764361678</v>
      </c>
      <c r="N31" s="19">
        <v>6272.9069214538931</v>
      </c>
      <c r="O31" s="19">
        <v>6272.9069214538931</v>
      </c>
      <c r="P31" s="19">
        <v>6272.9069214538931</v>
      </c>
      <c r="Q31" s="20">
        <f>SUM(N31:P31)</f>
        <v>18818.720764361678</v>
      </c>
      <c r="R31" s="19">
        <v>6272.9069214538931</v>
      </c>
      <c r="S31" s="19">
        <v>6272.9069214538931</v>
      </c>
      <c r="T31" s="19">
        <v>6272.9069214538931</v>
      </c>
      <c r="U31" s="20">
        <f>SUM(R31:T31)</f>
        <v>18818.720764361678</v>
      </c>
      <c r="V31" s="33"/>
      <c r="W31" s="21">
        <f t="shared" si="6"/>
        <v>75274.883057446714</v>
      </c>
    </row>
    <row r="32" spans="1:23" x14ac:dyDescent="0.25">
      <c r="A32" s="6"/>
      <c r="B32" s="2" t="s">
        <v>47</v>
      </c>
      <c r="C32" s="5"/>
      <c r="D32" s="35">
        <v>211814.14804253215</v>
      </c>
      <c r="E32" s="33"/>
      <c r="F32" s="19">
        <v>21764.601658950614</v>
      </c>
      <c r="G32" s="19">
        <v>21764.601658950614</v>
      </c>
      <c r="H32" s="19">
        <v>21764.601658950614</v>
      </c>
      <c r="I32" s="20">
        <f>SUM(F32:H32)</f>
        <v>65293.804976851839</v>
      </c>
      <c r="J32" s="19">
        <v>21764.601658950614</v>
      </c>
      <c r="K32" s="19">
        <v>21764.601658950614</v>
      </c>
      <c r="L32" s="19">
        <v>21764.601658950614</v>
      </c>
      <c r="M32" s="20">
        <f>SUM(J32:L32)</f>
        <v>65293.804976851839</v>
      </c>
      <c r="N32" s="19">
        <v>21764.601658950614</v>
      </c>
      <c r="O32" s="19">
        <v>21764.601658950614</v>
      </c>
      <c r="P32" s="19">
        <v>21764.601658950614</v>
      </c>
      <c r="Q32" s="20">
        <f>SUM(N32:P32)</f>
        <v>65293.804976851839</v>
      </c>
      <c r="R32" s="19">
        <v>21764.601658950614</v>
      </c>
      <c r="S32" s="19">
        <v>21764.601658950614</v>
      </c>
      <c r="T32" s="19">
        <v>21764.601658950614</v>
      </c>
      <c r="U32" s="20">
        <f>SUM(R32:T32)</f>
        <v>65293.804976851839</v>
      </c>
      <c r="V32" s="33"/>
      <c r="W32" s="21">
        <f t="shared" si="6"/>
        <v>261175.21990740736</v>
      </c>
    </row>
    <row r="33" spans="1:23" x14ac:dyDescent="0.25">
      <c r="A33" s="6"/>
      <c r="B33" s="6" t="s">
        <v>48</v>
      </c>
      <c r="C33" s="5"/>
      <c r="D33" s="35">
        <v>202912.55</v>
      </c>
      <c r="E33" s="33"/>
      <c r="F33" s="19">
        <v>21572.612609867327</v>
      </c>
      <c r="G33" s="19">
        <v>21572.612609867327</v>
      </c>
      <c r="H33" s="19">
        <v>21572.612609867327</v>
      </c>
      <c r="I33" s="20">
        <f>SUM(F33:H33)</f>
        <v>64717.83782960198</v>
      </c>
      <c r="J33" s="19">
        <v>21572.612609867327</v>
      </c>
      <c r="K33" s="19">
        <v>21572.612609867327</v>
      </c>
      <c r="L33" s="19">
        <v>21572.612609867327</v>
      </c>
      <c r="M33" s="20">
        <f>SUM(J33:L33)</f>
        <v>64717.83782960198</v>
      </c>
      <c r="N33" s="19">
        <v>21572.612609867327</v>
      </c>
      <c r="O33" s="19">
        <v>21572.612609867327</v>
      </c>
      <c r="P33" s="19">
        <v>21572.612609867327</v>
      </c>
      <c r="Q33" s="20">
        <f>SUM(N33:P33)</f>
        <v>64717.83782960198</v>
      </c>
      <c r="R33" s="19">
        <v>21572.612609867327</v>
      </c>
      <c r="S33" s="19">
        <v>21572.612609867327</v>
      </c>
      <c r="T33" s="19">
        <v>21572.612609867327</v>
      </c>
      <c r="U33" s="20">
        <f>SUM(R33:T33)</f>
        <v>64717.83782960198</v>
      </c>
      <c r="V33" s="33"/>
      <c r="W33" s="21">
        <f t="shared" si="6"/>
        <v>258871.35131840792</v>
      </c>
    </row>
    <row r="34" spans="1:23" x14ac:dyDescent="0.25">
      <c r="A34" s="6"/>
      <c r="B34" s="2" t="s">
        <v>49</v>
      </c>
      <c r="C34" s="5"/>
      <c r="D34" s="35">
        <v>454119.23633893766</v>
      </c>
      <c r="E34" s="33"/>
      <c r="F34" s="19">
        <v>38035.805395287767</v>
      </c>
      <c r="G34" s="19">
        <v>38035.805395287767</v>
      </c>
      <c r="H34" s="19">
        <v>38035.805395287767</v>
      </c>
      <c r="I34" s="20">
        <f>SUM(F34:H34)</f>
        <v>114107.4161858633</v>
      </c>
      <c r="J34" s="19">
        <v>38035.805395287767</v>
      </c>
      <c r="K34" s="19">
        <v>38035.805395287767</v>
      </c>
      <c r="L34" s="19">
        <v>38035.805395287767</v>
      </c>
      <c r="M34" s="20">
        <f>SUM(J34:L34)</f>
        <v>114107.4161858633</v>
      </c>
      <c r="N34" s="19">
        <v>38035.805395287767</v>
      </c>
      <c r="O34" s="19">
        <v>38035.805395287767</v>
      </c>
      <c r="P34" s="19">
        <v>38035.805395287767</v>
      </c>
      <c r="Q34" s="20">
        <f>SUM(N34:P34)</f>
        <v>114107.4161858633</v>
      </c>
      <c r="R34" s="19">
        <v>38035.805395287767</v>
      </c>
      <c r="S34" s="19">
        <v>38035.805395287767</v>
      </c>
      <c r="T34" s="19">
        <v>38035.805395287767</v>
      </c>
      <c r="U34" s="20">
        <f>SUM(R34:T34)</f>
        <v>114107.4161858633</v>
      </c>
      <c r="V34" s="33"/>
      <c r="W34" s="21">
        <f t="shared" si="6"/>
        <v>456429.66474345321</v>
      </c>
    </row>
    <row r="35" spans="1:23" x14ac:dyDescent="0.25">
      <c r="A35" s="2"/>
      <c r="B35" s="23" t="s">
        <v>50</v>
      </c>
      <c r="C35" s="5"/>
      <c r="D35" s="24">
        <f>SUM(D30:D34)</f>
        <v>1398817.3721368115</v>
      </c>
      <c r="F35" s="24">
        <f>SUM(F30:F34)</f>
        <v>134662.84291260265</v>
      </c>
      <c r="G35" s="24">
        <f t="shared" ref="G35:U35" si="9">SUM(G30:G34)</f>
        <v>134662.84291260265</v>
      </c>
      <c r="H35" s="24">
        <f t="shared" si="9"/>
        <v>134662.84291260265</v>
      </c>
      <c r="I35" s="24">
        <f t="shared" si="9"/>
        <v>403988.528737808</v>
      </c>
      <c r="J35" s="24">
        <f t="shared" si="9"/>
        <v>134662.84291260265</v>
      </c>
      <c r="K35" s="24">
        <f t="shared" si="9"/>
        <v>134662.84291260265</v>
      </c>
      <c r="L35" s="24">
        <f t="shared" si="9"/>
        <v>134662.84291260265</v>
      </c>
      <c r="M35" s="24">
        <f t="shared" si="9"/>
        <v>403988.528737808</v>
      </c>
      <c r="N35" s="24">
        <f t="shared" si="9"/>
        <v>134662.84291260265</v>
      </c>
      <c r="O35" s="24">
        <f t="shared" si="9"/>
        <v>134662.84291260265</v>
      </c>
      <c r="P35" s="24">
        <f t="shared" si="9"/>
        <v>134662.84291260265</v>
      </c>
      <c r="Q35" s="24">
        <f t="shared" si="9"/>
        <v>403988.528737808</v>
      </c>
      <c r="R35" s="24">
        <f t="shared" si="9"/>
        <v>134662.84291260265</v>
      </c>
      <c r="S35" s="24">
        <f t="shared" si="9"/>
        <v>134662.84291260265</v>
      </c>
      <c r="T35" s="24">
        <f t="shared" si="9"/>
        <v>134662.84291260265</v>
      </c>
      <c r="U35" s="24">
        <f t="shared" si="9"/>
        <v>403988.528737808</v>
      </c>
      <c r="W35" s="26">
        <f t="shared" si="6"/>
        <v>1615954.114951232</v>
      </c>
    </row>
    <row r="36" spans="1:23" x14ac:dyDescent="0.25">
      <c r="A36" s="17"/>
      <c r="B36" s="17"/>
      <c r="C36" s="5"/>
      <c r="D36" s="6"/>
      <c r="E36" s="3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33"/>
      <c r="W36" s="38"/>
    </row>
    <row r="37" spans="1:23" x14ac:dyDescent="0.25">
      <c r="A37" s="39" t="s">
        <v>51</v>
      </c>
      <c r="B37" s="6"/>
      <c r="C37" s="5"/>
      <c r="D37" s="40"/>
      <c r="E37" s="33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3"/>
      <c r="W37" s="41"/>
    </row>
    <row r="38" spans="1:23" x14ac:dyDescent="0.25">
      <c r="A38" s="6"/>
      <c r="B38" s="6" t="s">
        <v>52</v>
      </c>
      <c r="C38" s="5"/>
      <c r="D38" s="35">
        <v>135113</v>
      </c>
      <c r="E38" s="33"/>
      <c r="F38" s="19">
        <v>9719.6189166666663</v>
      </c>
      <c r="G38" s="19">
        <v>9719.6189166666663</v>
      </c>
      <c r="H38" s="19">
        <v>9719.6189166666663</v>
      </c>
      <c r="I38" s="20">
        <f>SUM(F38:H38)</f>
        <v>29158.856749999999</v>
      </c>
      <c r="J38" s="19">
        <v>9719.6189166666663</v>
      </c>
      <c r="K38" s="19">
        <v>9719.6189166666663</v>
      </c>
      <c r="L38" s="19">
        <v>9719.6189166666663</v>
      </c>
      <c r="M38" s="20">
        <f>SUM(J38:L38)</f>
        <v>29158.856749999999</v>
      </c>
      <c r="N38" s="19">
        <v>9719.6189166666663</v>
      </c>
      <c r="O38" s="19">
        <v>9719.6189166666663</v>
      </c>
      <c r="P38" s="19">
        <v>9719.6189166666663</v>
      </c>
      <c r="Q38" s="20">
        <f>SUM(N38:P38)</f>
        <v>29158.856749999999</v>
      </c>
      <c r="R38" s="19">
        <v>9719.6189166666663</v>
      </c>
      <c r="S38" s="19">
        <v>9719.6189166666663</v>
      </c>
      <c r="T38" s="19">
        <v>9719.6189166666663</v>
      </c>
      <c r="U38" s="20">
        <f>SUM(R38:T38)</f>
        <v>29158.856749999999</v>
      </c>
      <c r="V38" s="33"/>
      <c r="W38" s="21">
        <f t="shared" si="6"/>
        <v>116635.427</v>
      </c>
    </row>
    <row r="39" spans="1:23" x14ac:dyDescent="0.25">
      <c r="A39" s="6"/>
      <c r="B39" s="6" t="s">
        <v>53</v>
      </c>
      <c r="C39" s="5"/>
      <c r="D39" s="35">
        <v>1755647.4414654076</v>
      </c>
      <c r="E39" s="33"/>
      <c r="F39" s="19">
        <v>193925.91090941342</v>
      </c>
      <c r="G39" s="19">
        <v>194035.42482641758</v>
      </c>
      <c r="H39" s="19">
        <v>194145.59085304523</v>
      </c>
      <c r="I39" s="20">
        <f>SUM(F39:H39)</f>
        <v>582106.92658887617</v>
      </c>
      <c r="J39" s="19">
        <v>194256.40260049384</v>
      </c>
      <c r="K39" s="19">
        <v>194367.85393154927</v>
      </c>
      <c r="L39" s="19">
        <v>194479.93895429783</v>
      </c>
      <c r="M39" s="20">
        <f>SUM(J39:L39)</f>
        <v>583104.1954863409</v>
      </c>
      <c r="N39" s="19">
        <v>194592.65201602189</v>
      </c>
      <c r="O39" s="19">
        <v>194705.98769727384</v>
      </c>
      <c r="P39" s="19">
        <v>194819.94080612401</v>
      </c>
      <c r="Q39" s="20">
        <f>SUM(N39:P39)</f>
        <v>584118.58051941975</v>
      </c>
      <c r="R39" s="19">
        <v>194934.50637257734</v>
      </c>
      <c r="S39" s="19">
        <v>195049.67964315473</v>
      </c>
      <c r="T39" s="19">
        <v>195165.45607563417</v>
      </c>
      <c r="U39" s="20">
        <f>SUM(R39:T39)</f>
        <v>585149.64209136623</v>
      </c>
      <c r="V39" s="33"/>
      <c r="W39" s="21">
        <f t="shared" si="6"/>
        <v>2334479.3446860034</v>
      </c>
    </row>
    <row r="40" spans="1:23" x14ac:dyDescent="0.25">
      <c r="A40" s="6"/>
      <c r="B40" s="6" t="s">
        <v>54</v>
      </c>
      <c r="C40" s="5"/>
      <c r="D40" s="35">
        <v>2226083.3108365554</v>
      </c>
      <c r="E40" s="33"/>
      <c r="F40" s="19">
        <v>273316.39157355466</v>
      </c>
      <c r="G40" s="19">
        <v>273316.39157355466</v>
      </c>
      <c r="H40" s="19">
        <v>283995.24032355467</v>
      </c>
      <c r="I40" s="20">
        <f>SUM(F40:H40)</f>
        <v>830628.02347066393</v>
      </c>
      <c r="J40" s="19">
        <v>273316.39157355466</v>
      </c>
      <c r="K40" s="19">
        <v>273316.39157355466</v>
      </c>
      <c r="L40" s="19">
        <v>283995.24032355467</v>
      </c>
      <c r="M40" s="20">
        <f>SUM(J40:L40)</f>
        <v>830628.02347066393</v>
      </c>
      <c r="N40" s="19">
        <v>265930.91180489049</v>
      </c>
      <c r="O40" s="19">
        <v>265468.89454459934</v>
      </c>
      <c r="P40" s="19">
        <v>275676.98643875273</v>
      </c>
      <c r="Q40" s="20">
        <f>SUM(N40:P40)</f>
        <v>807076.79278824257</v>
      </c>
      <c r="R40" s="19">
        <v>264525.04429492814</v>
      </c>
      <c r="S40" s="19">
        <v>264049.60261517944</v>
      </c>
      <c r="T40" s="19">
        <v>274192.35691543599</v>
      </c>
      <c r="U40" s="20">
        <f>SUM(R40:T40)</f>
        <v>802767.00382554356</v>
      </c>
      <c r="V40" s="33"/>
      <c r="W40" s="21">
        <f t="shared" si="6"/>
        <v>3271099.8435551138</v>
      </c>
    </row>
    <row r="41" spans="1:23" x14ac:dyDescent="0.25">
      <c r="A41" s="6"/>
      <c r="B41" s="6" t="s">
        <v>55</v>
      </c>
      <c r="C41" s="5"/>
      <c r="D41" s="35">
        <v>241851.62999999992</v>
      </c>
      <c r="E41" s="33"/>
      <c r="F41" s="19">
        <v>5416.666666666667</v>
      </c>
      <c r="G41" s="19">
        <v>5416.666666666667</v>
      </c>
      <c r="H41" s="19">
        <v>5416.666666666667</v>
      </c>
      <c r="I41" s="20">
        <f>SUM(F41:H41)</f>
        <v>16250</v>
      </c>
      <c r="J41" s="19">
        <v>5416.666666666667</v>
      </c>
      <c r="K41" s="19">
        <v>5416.666666666667</v>
      </c>
      <c r="L41" s="19">
        <v>5416.666666666667</v>
      </c>
      <c r="M41" s="20">
        <f>SUM(J41:L41)</f>
        <v>16250</v>
      </c>
      <c r="N41" s="19">
        <v>5416.666666666667</v>
      </c>
      <c r="O41" s="19">
        <v>5416.666666666667</v>
      </c>
      <c r="P41" s="19">
        <v>5416.666666666667</v>
      </c>
      <c r="Q41" s="20">
        <f>SUM(N41:P41)</f>
        <v>16250</v>
      </c>
      <c r="R41" s="19">
        <v>5416.666666666667</v>
      </c>
      <c r="S41" s="19">
        <v>5416.666666666667</v>
      </c>
      <c r="T41" s="19">
        <v>5416.666666666667</v>
      </c>
      <c r="U41" s="20">
        <f>SUM(R41:T41)</f>
        <v>16250</v>
      </c>
      <c r="V41" s="33"/>
      <c r="W41" s="21">
        <f t="shared" si="6"/>
        <v>65000</v>
      </c>
    </row>
    <row r="42" spans="1:23" x14ac:dyDescent="0.25">
      <c r="A42" s="6"/>
      <c r="B42" s="6" t="s">
        <v>56</v>
      </c>
      <c r="C42" s="5"/>
      <c r="D42" s="35">
        <v>413845.5</v>
      </c>
      <c r="E42" s="42"/>
      <c r="F42" s="19">
        <v>46261.854166666664</v>
      </c>
      <c r="G42" s="19">
        <v>46261.854166666664</v>
      </c>
      <c r="H42" s="19">
        <v>46261.854166666664</v>
      </c>
      <c r="I42" s="20">
        <f>SUM(F42:H42)</f>
        <v>138785.5625</v>
      </c>
      <c r="J42" s="19">
        <v>46261.854166666664</v>
      </c>
      <c r="K42" s="19">
        <v>46261.854166666664</v>
      </c>
      <c r="L42" s="19">
        <v>46261.854166666664</v>
      </c>
      <c r="M42" s="20">
        <f>SUM(J42:L42)</f>
        <v>138785.5625</v>
      </c>
      <c r="N42" s="19">
        <v>46261.854166666664</v>
      </c>
      <c r="O42" s="19">
        <v>46261.854166666664</v>
      </c>
      <c r="P42" s="19">
        <v>46261.854166666664</v>
      </c>
      <c r="Q42" s="20">
        <f>SUM(N42:P42)</f>
        <v>138785.5625</v>
      </c>
      <c r="R42" s="19">
        <v>46261.854166666664</v>
      </c>
      <c r="S42" s="19">
        <v>46261.854166666664</v>
      </c>
      <c r="T42" s="19">
        <v>46261.854166666664</v>
      </c>
      <c r="U42" s="20">
        <f>SUM(R42:T42)</f>
        <v>138785.5625</v>
      </c>
      <c r="V42" s="42"/>
      <c r="W42" s="21">
        <f t="shared" si="6"/>
        <v>555142.25</v>
      </c>
    </row>
    <row r="43" spans="1:23" x14ac:dyDescent="0.25">
      <c r="A43" s="6"/>
      <c r="B43" s="6" t="s">
        <v>57</v>
      </c>
      <c r="C43" s="5"/>
      <c r="D43" s="35">
        <v>469735.75000000006</v>
      </c>
      <c r="F43" s="19">
        <v>48468.833333333328</v>
      </c>
      <c r="G43" s="19">
        <v>48468.833333333328</v>
      </c>
      <c r="H43" s="19">
        <v>48468.833333333328</v>
      </c>
      <c r="I43" s="20">
        <f>SUM(F43:H43)</f>
        <v>145406.5</v>
      </c>
      <c r="J43" s="19">
        <v>48468.833333333328</v>
      </c>
      <c r="K43" s="19">
        <v>48468.833333333328</v>
      </c>
      <c r="L43" s="19">
        <v>48468.833333333328</v>
      </c>
      <c r="M43" s="20">
        <f>SUM(J43:L43)</f>
        <v>145406.5</v>
      </c>
      <c r="N43" s="19">
        <v>48468.833333333328</v>
      </c>
      <c r="O43" s="19">
        <v>48468.833333333328</v>
      </c>
      <c r="P43" s="19">
        <v>48468.833333333328</v>
      </c>
      <c r="Q43" s="20">
        <f>SUM(N43:P43)</f>
        <v>145406.5</v>
      </c>
      <c r="R43" s="19">
        <v>48468.833333333328</v>
      </c>
      <c r="S43" s="19">
        <v>48468.833333333328</v>
      </c>
      <c r="T43" s="19">
        <v>48468.833333333328</v>
      </c>
      <c r="U43" s="20">
        <f>SUM(R43:T43)</f>
        <v>145406.5</v>
      </c>
      <c r="W43" s="21">
        <f t="shared" si="6"/>
        <v>581626</v>
      </c>
    </row>
    <row r="44" spans="1:23" x14ac:dyDescent="0.25">
      <c r="A44" s="6"/>
      <c r="B44" s="23" t="s">
        <v>58</v>
      </c>
      <c r="C44" s="5"/>
      <c r="D44" s="24">
        <f>SUM(D38:D43)</f>
        <v>5242276.6323019629</v>
      </c>
      <c r="E44" s="33"/>
      <c r="F44" s="24">
        <f>SUM(F38:F43)</f>
        <v>577109.27556630142</v>
      </c>
      <c r="G44" s="24">
        <f t="shared" ref="G44:L44" si="10">SUM(G38:G43)</f>
        <v>577218.78948330565</v>
      </c>
      <c r="H44" s="24">
        <f t="shared" si="10"/>
        <v>588007.8042599333</v>
      </c>
      <c r="I44" s="24">
        <f t="shared" si="10"/>
        <v>1742335.8693095401</v>
      </c>
      <c r="J44" s="24">
        <f t="shared" si="10"/>
        <v>577439.76725738193</v>
      </c>
      <c r="K44" s="24">
        <f t="shared" si="10"/>
        <v>577551.2185884373</v>
      </c>
      <c r="L44" s="24">
        <f t="shared" si="10"/>
        <v>588342.15236118587</v>
      </c>
      <c r="M44" s="24">
        <f>SUM(M38:M43)</f>
        <v>1743333.1382070049</v>
      </c>
      <c r="N44" s="24">
        <f t="shared" ref="N44:U44" si="11">SUM(N38:N43)</f>
        <v>570390.53690424573</v>
      </c>
      <c r="O44" s="24">
        <f t="shared" si="11"/>
        <v>570041.85532520653</v>
      </c>
      <c r="P44" s="24">
        <f t="shared" si="11"/>
        <v>580363.90032821009</v>
      </c>
      <c r="Q44" s="24">
        <f t="shared" si="11"/>
        <v>1720796.2925576624</v>
      </c>
      <c r="R44" s="24">
        <f t="shared" si="11"/>
        <v>569326.52375083882</v>
      </c>
      <c r="S44" s="24">
        <f t="shared" si="11"/>
        <v>568966.25534166757</v>
      </c>
      <c r="T44" s="24">
        <f t="shared" si="11"/>
        <v>579224.78607440356</v>
      </c>
      <c r="U44" s="24">
        <f t="shared" si="11"/>
        <v>1717517.5651669097</v>
      </c>
      <c r="V44" s="33"/>
      <c r="W44" s="26">
        <f t="shared" si="6"/>
        <v>6923982.8652411178</v>
      </c>
    </row>
    <row r="45" spans="1:23" x14ac:dyDescent="0.25">
      <c r="A45" s="6"/>
      <c r="B45" s="17"/>
      <c r="C45" s="5"/>
      <c r="D45" s="25"/>
      <c r="E45" s="33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33"/>
      <c r="W45" s="37"/>
    </row>
    <row r="46" spans="1:23" x14ac:dyDescent="0.25">
      <c r="A46" s="39" t="s">
        <v>59</v>
      </c>
      <c r="B46" s="6"/>
      <c r="C46" s="5"/>
      <c r="D46" s="6"/>
      <c r="E46" s="3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33"/>
      <c r="W46" s="38"/>
    </row>
    <row r="47" spans="1:23" x14ac:dyDescent="0.25">
      <c r="A47" s="6"/>
      <c r="B47" s="6" t="s">
        <v>60</v>
      </c>
      <c r="C47" s="5"/>
      <c r="D47" s="35">
        <v>61588.549972459055</v>
      </c>
      <c r="E47" s="33"/>
      <c r="F47" s="19">
        <v>5935.4840455137528</v>
      </c>
      <c r="G47" s="19">
        <v>5935.4840455137528</v>
      </c>
      <c r="H47" s="19">
        <v>5935.4840455137528</v>
      </c>
      <c r="I47" s="20">
        <f>SUM(F47:H47)</f>
        <v>17806.452136541258</v>
      </c>
      <c r="J47" s="19">
        <v>5935.4840455137528</v>
      </c>
      <c r="K47" s="19">
        <v>5935.4840455137528</v>
      </c>
      <c r="L47" s="19">
        <v>5935.4840455137528</v>
      </c>
      <c r="M47" s="20">
        <f>SUM(J47:L47)</f>
        <v>17806.452136541258</v>
      </c>
      <c r="N47" s="19">
        <v>5935.4840455137528</v>
      </c>
      <c r="O47" s="19">
        <v>5935.4840455137528</v>
      </c>
      <c r="P47" s="19">
        <v>5935.4840455137528</v>
      </c>
      <c r="Q47" s="20">
        <f>SUM(N47:P47)</f>
        <v>17806.452136541258</v>
      </c>
      <c r="R47" s="19">
        <v>5935.4840455137528</v>
      </c>
      <c r="S47" s="19">
        <v>5935.4840455137528</v>
      </c>
      <c r="T47" s="19">
        <v>5935.4840455137528</v>
      </c>
      <c r="U47" s="20">
        <f>SUM(R47:T47)</f>
        <v>17806.452136541258</v>
      </c>
      <c r="V47" s="33"/>
      <c r="W47" s="21">
        <f t="shared" si="6"/>
        <v>71225.808546165033</v>
      </c>
    </row>
    <row r="48" spans="1:23" x14ac:dyDescent="0.25">
      <c r="A48" s="6"/>
      <c r="B48" s="6" t="s">
        <v>61</v>
      </c>
      <c r="C48" s="5"/>
      <c r="D48" s="35">
        <v>27474.413223409792</v>
      </c>
      <c r="E48" s="33"/>
      <c r="F48" s="19">
        <v>3037.8372137739243</v>
      </c>
      <c r="G48" s="19">
        <v>3037.8372137739243</v>
      </c>
      <c r="H48" s="19">
        <v>3037.8372137739243</v>
      </c>
      <c r="I48" s="20">
        <f>SUM(F48:H48)</f>
        <v>9113.5116413217729</v>
      </c>
      <c r="J48" s="19">
        <v>3037.8372137739243</v>
      </c>
      <c r="K48" s="19">
        <v>3037.8372137739243</v>
      </c>
      <c r="L48" s="19">
        <v>3037.8372137739243</v>
      </c>
      <c r="M48" s="20">
        <f>SUM(J48:L48)</f>
        <v>9113.5116413217729</v>
      </c>
      <c r="N48" s="19">
        <v>3037.8372137739243</v>
      </c>
      <c r="O48" s="19">
        <v>3037.8372137739243</v>
      </c>
      <c r="P48" s="19">
        <v>3037.8372137739243</v>
      </c>
      <c r="Q48" s="20">
        <f>SUM(N48:P48)</f>
        <v>9113.5116413217729</v>
      </c>
      <c r="R48" s="19">
        <v>3037.8372137739243</v>
      </c>
      <c r="S48" s="19">
        <v>3037.8372137739243</v>
      </c>
      <c r="T48" s="19">
        <v>3037.8372137739243</v>
      </c>
      <c r="U48" s="20">
        <f>SUM(R48:T48)</f>
        <v>9113.5116413217729</v>
      </c>
      <c r="V48" s="33"/>
      <c r="W48" s="21">
        <f t="shared" si="6"/>
        <v>36454.046565287092</v>
      </c>
    </row>
    <row r="49" spans="1:23" x14ac:dyDescent="0.25">
      <c r="A49" s="6"/>
      <c r="B49" s="6" t="s">
        <v>62</v>
      </c>
      <c r="C49" s="5"/>
      <c r="D49" s="35">
        <v>24540.293397876449</v>
      </c>
      <c r="E49" s="33"/>
      <c r="F49" s="19">
        <v>7037.711265356641</v>
      </c>
      <c r="G49" s="19">
        <v>7037.711265356641</v>
      </c>
      <c r="H49" s="19">
        <v>7037.711265356641</v>
      </c>
      <c r="I49" s="20">
        <f>SUM(F49:H49)</f>
        <v>21113.133796069924</v>
      </c>
      <c r="J49" s="19">
        <v>7037.711265356641</v>
      </c>
      <c r="K49" s="19">
        <v>7037.711265356641</v>
      </c>
      <c r="L49" s="19">
        <v>7037.711265356641</v>
      </c>
      <c r="M49" s="20">
        <f>SUM(J49:L49)</f>
        <v>21113.133796069924</v>
      </c>
      <c r="N49" s="19">
        <v>7037.711265356641</v>
      </c>
      <c r="O49" s="19">
        <v>7037.711265356641</v>
      </c>
      <c r="P49" s="19">
        <v>7037.711265356641</v>
      </c>
      <c r="Q49" s="20">
        <f>SUM(N49:P49)</f>
        <v>21113.133796069924</v>
      </c>
      <c r="R49" s="19">
        <v>7037.711265356641</v>
      </c>
      <c r="S49" s="19">
        <v>7037.711265356641</v>
      </c>
      <c r="T49" s="19">
        <v>7037.711265356641</v>
      </c>
      <c r="U49" s="20">
        <f>SUM(R49:T49)</f>
        <v>21113.133796069924</v>
      </c>
      <c r="V49" s="33"/>
      <c r="W49" s="21">
        <f t="shared" si="6"/>
        <v>84452.535184279695</v>
      </c>
    </row>
    <row r="50" spans="1:23" x14ac:dyDescent="0.25">
      <c r="A50" s="6"/>
      <c r="B50" s="6" t="s">
        <v>63</v>
      </c>
      <c r="C50" s="5"/>
      <c r="D50" s="35">
        <v>206080.00233148545</v>
      </c>
      <c r="E50" s="42"/>
      <c r="F50" s="19">
        <v>15142.606366070915</v>
      </c>
      <c r="G50" s="19">
        <v>15142.606366070915</v>
      </c>
      <c r="H50" s="19">
        <v>15142.606366070915</v>
      </c>
      <c r="I50" s="20">
        <f>SUM(F50:H50)</f>
        <v>45427.819098212742</v>
      </c>
      <c r="J50" s="19">
        <v>15142.606366070915</v>
      </c>
      <c r="K50" s="19">
        <v>15142.606366070915</v>
      </c>
      <c r="L50" s="19">
        <v>15142.606366070915</v>
      </c>
      <c r="M50" s="20">
        <f>SUM(J50:L50)</f>
        <v>45427.819098212742</v>
      </c>
      <c r="N50" s="19">
        <v>15142.606366070915</v>
      </c>
      <c r="O50" s="19">
        <v>15142.606366070915</v>
      </c>
      <c r="P50" s="19">
        <v>15142.606366070915</v>
      </c>
      <c r="Q50" s="20">
        <f>SUM(N50:P50)</f>
        <v>45427.819098212742</v>
      </c>
      <c r="R50" s="19">
        <v>15142.606366070915</v>
      </c>
      <c r="S50" s="19">
        <v>15142.606366070915</v>
      </c>
      <c r="T50" s="19">
        <v>15142.606366070915</v>
      </c>
      <c r="U50" s="20">
        <f>SUM(R50:T50)</f>
        <v>45427.819098212742</v>
      </c>
      <c r="V50" s="42"/>
      <c r="W50" s="21">
        <f t="shared" si="6"/>
        <v>181711.27639285097</v>
      </c>
    </row>
    <row r="51" spans="1:23" x14ac:dyDescent="0.25">
      <c r="A51" s="6"/>
      <c r="B51" s="6" t="s">
        <v>64</v>
      </c>
      <c r="C51" s="5"/>
      <c r="D51" s="35">
        <v>54291.560607041574</v>
      </c>
      <c r="E51" s="25"/>
      <c r="F51" s="19">
        <v>5284.18725332549</v>
      </c>
      <c r="G51" s="19">
        <v>5284.18725332549</v>
      </c>
      <c r="H51" s="19">
        <v>5284.18725332549</v>
      </c>
      <c r="I51" s="20">
        <f>SUM(F51:H51)</f>
        <v>15852.56175997647</v>
      </c>
      <c r="J51" s="19">
        <v>5284.18725332549</v>
      </c>
      <c r="K51" s="19">
        <v>5284.18725332549</v>
      </c>
      <c r="L51" s="19">
        <v>5284.18725332549</v>
      </c>
      <c r="M51" s="20">
        <f>SUM(J51:L51)</f>
        <v>15852.56175997647</v>
      </c>
      <c r="N51" s="19">
        <v>5284.18725332549</v>
      </c>
      <c r="O51" s="19">
        <v>5284.18725332549</v>
      </c>
      <c r="P51" s="19">
        <v>5284.18725332549</v>
      </c>
      <c r="Q51" s="20">
        <f>SUM(N51:P51)</f>
        <v>15852.56175997647</v>
      </c>
      <c r="R51" s="19">
        <v>5284.18725332549</v>
      </c>
      <c r="S51" s="19">
        <v>5284.18725332549</v>
      </c>
      <c r="T51" s="19">
        <v>5284.18725332549</v>
      </c>
      <c r="U51" s="20">
        <f>SUM(R51:T51)</f>
        <v>15852.56175997647</v>
      </c>
      <c r="V51" s="25"/>
      <c r="W51" s="21">
        <f t="shared" si="6"/>
        <v>63410.24703990588</v>
      </c>
    </row>
    <row r="52" spans="1:23" x14ac:dyDescent="0.25">
      <c r="A52" s="6"/>
      <c r="B52" s="6" t="s">
        <v>65</v>
      </c>
      <c r="C52" s="5"/>
      <c r="D52" s="35">
        <v>3615.3000000000006</v>
      </c>
      <c r="F52" s="19">
        <v>833.33333333333337</v>
      </c>
      <c r="G52" s="19">
        <v>833.33333333333337</v>
      </c>
      <c r="H52" s="19">
        <v>833.33333333333337</v>
      </c>
      <c r="I52" s="20">
        <f>SUM(F52:H52)</f>
        <v>2500</v>
      </c>
      <c r="J52" s="19">
        <v>833.33333333333337</v>
      </c>
      <c r="K52" s="19">
        <v>833.33333333333337</v>
      </c>
      <c r="L52" s="19">
        <v>833.33333333333337</v>
      </c>
      <c r="M52" s="20">
        <f>SUM(J52:L52)</f>
        <v>2500</v>
      </c>
      <c r="N52" s="19">
        <v>833.33333333333337</v>
      </c>
      <c r="O52" s="19">
        <v>833.33333333333337</v>
      </c>
      <c r="P52" s="19">
        <v>833.33333333333337</v>
      </c>
      <c r="Q52" s="20">
        <f>SUM(N52:P52)</f>
        <v>2500</v>
      </c>
      <c r="R52" s="19">
        <v>833.33333333333337</v>
      </c>
      <c r="S52" s="19">
        <v>833.33333333333337</v>
      </c>
      <c r="T52" s="19">
        <v>833.33333333333337</v>
      </c>
      <c r="U52" s="20">
        <f>SUM(R52:T52)</f>
        <v>2500</v>
      </c>
      <c r="W52" s="21">
        <f t="shared" si="6"/>
        <v>10000</v>
      </c>
    </row>
    <row r="53" spans="1:23" x14ac:dyDescent="0.25">
      <c r="A53" s="6"/>
      <c r="B53" s="6" t="s">
        <v>66</v>
      </c>
      <c r="C53" s="5"/>
      <c r="D53" s="35">
        <v>179097.152</v>
      </c>
      <c r="E53" s="33"/>
      <c r="F53" s="19">
        <v>11684.454249439881</v>
      </c>
      <c r="G53" s="19">
        <v>11684.454249439881</v>
      </c>
      <c r="H53" s="19">
        <v>11684.454249439881</v>
      </c>
      <c r="I53" s="20">
        <f>SUM(F53:H53)</f>
        <v>35053.362748319647</v>
      </c>
      <c r="J53" s="19">
        <v>11684.454249439881</v>
      </c>
      <c r="K53" s="19">
        <v>11684.454249439881</v>
      </c>
      <c r="L53" s="19">
        <v>11684.454249439881</v>
      </c>
      <c r="M53" s="20">
        <f>SUM(J53:L53)</f>
        <v>35053.362748319647</v>
      </c>
      <c r="N53" s="19">
        <v>11684.454249439881</v>
      </c>
      <c r="O53" s="19">
        <v>11684.454249439881</v>
      </c>
      <c r="P53" s="19">
        <v>11684.454249439881</v>
      </c>
      <c r="Q53" s="20">
        <f>SUM(N53:P53)</f>
        <v>35053.362748319647</v>
      </c>
      <c r="R53" s="19">
        <v>11684.454249439881</v>
      </c>
      <c r="S53" s="19">
        <v>11684.454249439881</v>
      </c>
      <c r="T53" s="19">
        <v>11684.454249439881</v>
      </c>
      <c r="U53" s="20">
        <f>SUM(R53:T53)</f>
        <v>35053.362748319647</v>
      </c>
      <c r="V53" s="33"/>
      <c r="W53" s="21">
        <f t="shared" si="6"/>
        <v>140213.45099327859</v>
      </c>
    </row>
    <row r="54" spans="1:23" x14ac:dyDescent="0.25">
      <c r="A54" s="6"/>
      <c r="B54" s="6" t="s">
        <v>67</v>
      </c>
      <c r="C54" s="5"/>
      <c r="D54" s="35">
        <v>135540.44511920985</v>
      </c>
      <c r="E54" s="33"/>
      <c r="F54" s="19">
        <v>17895.992197447635</v>
      </c>
      <c r="G54" s="19">
        <v>17895.992197447635</v>
      </c>
      <c r="H54" s="19">
        <v>17895.992197447635</v>
      </c>
      <c r="I54" s="20">
        <f>SUM(F54:H54)</f>
        <v>53687.976592342908</v>
      </c>
      <c r="J54" s="19">
        <v>17895.992197447635</v>
      </c>
      <c r="K54" s="19">
        <v>17895.992197447635</v>
      </c>
      <c r="L54" s="19">
        <v>17895.992197447635</v>
      </c>
      <c r="M54" s="20">
        <f>SUM(J54:L54)</f>
        <v>53687.976592342908</v>
      </c>
      <c r="N54" s="19">
        <v>17895.992197447635</v>
      </c>
      <c r="O54" s="19">
        <v>17895.992197447635</v>
      </c>
      <c r="P54" s="19">
        <v>17895.992197447635</v>
      </c>
      <c r="Q54" s="20">
        <f>SUM(N54:P54)</f>
        <v>53687.976592342908</v>
      </c>
      <c r="R54" s="19">
        <v>17895.992197447635</v>
      </c>
      <c r="S54" s="19">
        <v>17895.992197447635</v>
      </c>
      <c r="T54" s="19">
        <v>17895.992197447635</v>
      </c>
      <c r="U54" s="20">
        <f>SUM(R54:T54)</f>
        <v>53687.976592342908</v>
      </c>
      <c r="V54" s="33"/>
      <c r="W54" s="21">
        <f t="shared" si="6"/>
        <v>214751.90636937163</v>
      </c>
    </row>
    <row r="55" spans="1:23" x14ac:dyDescent="0.25">
      <c r="A55" s="6"/>
      <c r="B55" s="6" t="s">
        <v>68</v>
      </c>
      <c r="C55" s="5"/>
      <c r="D55" s="35">
        <v>0</v>
      </c>
      <c r="E55" s="33"/>
      <c r="F55" s="19">
        <v>0</v>
      </c>
      <c r="G55" s="19">
        <v>0</v>
      </c>
      <c r="H55" s="19">
        <v>0</v>
      </c>
      <c r="I55" s="20">
        <f>SUM(F55:H55)</f>
        <v>0</v>
      </c>
      <c r="J55" s="19">
        <v>0</v>
      </c>
      <c r="K55" s="19">
        <v>0</v>
      </c>
      <c r="L55" s="19">
        <v>0</v>
      </c>
      <c r="M55" s="20">
        <f>SUM(J55:L55)</f>
        <v>0</v>
      </c>
      <c r="N55" s="19">
        <v>0</v>
      </c>
      <c r="O55" s="19">
        <v>0</v>
      </c>
      <c r="P55" s="19">
        <v>0</v>
      </c>
      <c r="Q55" s="20">
        <f>SUM(N55:P55)</f>
        <v>0</v>
      </c>
      <c r="R55" s="19">
        <v>0</v>
      </c>
      <c r="S55" s="19">
        <v>0</v>
      </c>
      <c r="T55" s="19">
        <v>0</v>
      </c>
      <c r="U55" s="20">
        <f>SUM(R55:T55)</f>
        <v>0</v>
      </c>
      <c r="V55" s="33"/>
      <c r="W55" s="21">
        <f t="shared" si="6"/>
        <v>0</v>
      </c>
    </row>
    <row r="56" spans="1:23" x14ac:dyDescent="0.25">
      <c r="A56" s="6"/>
      <c r="B56" s="6" t="s">
        <v>69</v>
      </c>
      <c r="C56" s="5"/>
      <c r="D56" s="35">
        <v>0</v>
      </c>
      <c r="E56" s="33"/>
      <c r="F56" s="19">
        <v>0</v>
      </c>
      <c r="G56" s="19">
        <v>0</v>
      </c>
      <c r="H56" s="19">
        <v>0</v>
      </c>
      <c r="I56" s="20">
        <f>SUM(F56:H56)</f>
        <v>0</v>
      </c>
      <c r="J56" s="19">
        <v>0</v>
      </c>
      <c r="K56" s="19">
        <v>0</v>
      </c>
      <c r="L56" s="19">
        <v>0</v>
      </c>
      <c r="M56" s="20">
        <f>SUM(J56:L56)</f>
        <v>0</v>
      </c>
      <c r="N56" s="19">
        <v>0</v>
      </c>
      <c r="O56" s="19">
        <v>0</v>
      </c>
      <c r="P56" s="19">
        <v>0</v>
      </c>
      <c r="Q56" s="20">
        <f>SUM(N56:P56)</f>
        <v>0</v>
      </c>
      <c r="R56" s="19">
        <v>0</v>
      </c>
      <c r="S56" s="19">
        <v>0</v>
      </c>
      <c r="T56" s="19">
        <v>0</v>
      </c>
      <c r="U56" s="20">
        <f>SUM(R56:T56)</f>
        <v>0</v>
      </c>
      <c r="V56" s="33"/>
      <c r="W56" s="21">
        <f t="shared" si="6"/>
        <v>0</v>
      </c>
    </row>
    <row r="57" spans="1:23" x14ac:dyDescent="0.25">
      <c r="A57" s="6"/>
      <c r="B57" s="6" t="s">
        <v>70</v>
      </c>
      <c r="C57" s="5"/>
      <c r="D57" s="35">
        <v>0</v>
      </c>
      <c r="E57" s="33"/>
      <c r="F57" s="19">
        <v>0</v>
      </c>
      <c r="G57" s="19">
        <v>0</v>
      </c>
      <c r="H57" s="19">
        <v>0</v>
      </c>
      <c r="I57" s="20">
        <f>SUM(F57:H57)</f>
        <v>0</v>
      </c>
      <c r="J57" s="19">
        <v>0</v>
      </c>
      <c r="K57" s="19">
        <v>0</v>
      </c>
      <c r="L57" s="19">
        <v>0</v>
      </c>
      <c r="M57" s="20">
        <f>SUM(J57:L57)</f>
        <v>0</v>
      </c>
      <c r="N57" s="19">
        <v>0</v>
      </c>
      <c r="O57" s="19">
        <v>0</v>
      </c>
      <c r="P57" s="19">
        <v>0</v>
      </c>
      <c r="Q57" s="20">
        <f>SUM(N57:P57)</f>
        <v>0</v>
      </c>
      <c r="R57" s="19">
        <v>0</v>
      </c>
      <c r="S57" s="19">
        <v>0</v>
      </c>
      <c r="T57" s="19">
        <v>0</v>
      </c>
      <c r="U57" s="20">
        <f>SUM(R57:T57)</f>
        <v>0</v>
      </c>
      <c r="V57" s="33"/>
      <c r="W57" s="21">
        <f t="shared" si="6"/>
        <v>0</v>
      </c>
    </row>
    <row r="58" spans="1:23" x14ac:dyDescent="0.25">
      <c r="A58" s="6"/>
      <c r="B58" s="6" t="s">
        <v>71</v>
      </c>
      <c r="C58" s="5"/>
      <c r="D58" s="35">
        <v>643519.72373465495</v>
      </c>
      <c r="E58" s="33"/>
      <c r="F58" s="19">
        <v>62902.194047249708</v>
      </c>
      <c r="G58" s="19">
        <v>62902.194047249708</v>
      </c>
      <c r="H58" s="19">
        <v>62902.194047249708</v>
      </c>
      <c r="I58" s="20">
        <f>SUM(F58:H58)</f>
        <v>188706.58214174912</v>
      </c>
      <c r="J58" s="19">
        <v>62902.194047249708</v>
      </c>
      <c r="K58" s="19">
        <v>62902.194047249708</v>
      </c>
      <c r="L58" s="19">
        <v>62902.194047249708</v>
      </c>
      <c r="M58" s="20">
        <f>SUM(J58:L58)</f>
        <v>188706.58214174912</v>
      </c>
      <c r="N58" s="19">
        <v>62902.194047249708</v>
      </c>
      <c r="O58" s="19">
        <v>62902.194047249708</v>
      </c>
      <c r="P58" s="19">
        <v>62902.194047249708</v>
      </c>
      <c r="Q58" s="20">
        <f>SUM(N58:P58)</f>
        <v>188706.58214174912</v>
      </c>
      <c r="R58" s="19">
        <v>62902.194047249708</v>
      </c>
      <c r="S58" s="19">
        <v>62902.194047249708</v>
      </c>
      <c r="T58" s="19">
        <v>59995.194047249708</v>
      </c>
      <c r="U58" s="20">
        <f>SUM(R58:T58)</f>
        <v>185799.58214174912</v>
      </c>
      <c r="V58" s="33"/>
      <c r="W58" s="21">
        <f t="shared" si="6"/>
        <v>751919.3285669965</v>
      </c>
    </row>
    <row r="59" spans="1:23" x14ac:dyDescent="0.25">
      <c r="A59" s="6"/>
      <c r="B59" s="23" t="s">
        <v>72</v>
      </c>
      <c r="C59" s="5"/>
      <c r="D59" s="24">
        <f>SUM(D47:D58)</f>
        <v>1335747.440386137</v>
      </c>
      <c r="E59" s="33"/>
      <c r="F59" s="24">
        <f>SUM(F47:F58)</f>
        <v>129753.79997151128</v>
      </c>
      <c r="G59" s="24">
        <f t="shared" ref="G59:U59" si="12">SUM(G47:G58)</f>
        <v>129753.79997151128</v>
      </c>
      <c r="H59" s="24">
        <f t="shared" si="12"/>
        <v>129753.79997151128</v>
      </c>
      <c r="I59" s="24">
        <f t="shared" si="12"/>
        <v>389261.39991453383</v>
      </c>
      <c r="J59" s="24">
        <f t="shared" si="12"/>
        <v>129753.79997151128</v>
      </c>
      <c r="K59" s="24">
        <f t="shared" si="12"/>
        <v>129753.79997151128</v>
      </c>
      <c r="L59" s="24">
        <f t="shared" si="12"/>
        <v>129753.79997151128</v>
      </c>
      <c r="M59" s="24">
        <f t="shared" si="12"/>
        <v>389261.39991453383</v>
      </c>
      <c r="N59" s="24">
        <f t="shared" si="12"/>
        <v>129753.79997151128</v>
      </c>
      <c r="O59" s="24">
        <f>SUM(O47:O58)</f>
        <v>129753.79997151128</v>
      </c>
      <c r="P59" s="24">
        <f>SUM(P47:P58)</f>
        <v>129753.79997151128</v>
      </c>
      <c r="Q59" s="24">
        <f t="shared" si="12"/>
        <v>389261.39991453383</v>
      </c>
      <c r="R59" s="24">
        <f t="shared" si="12"/>
        <v>129753.79997151128</v>
      </c>
      <c r="S59" s="24">
        <f t="shared" si="12"/>
        <v>129753.79997151128</v>
      </c>
      <c r="T59" s="24">
        <f t="shared" si="12"/>
        <v>126846.79997151128</v>
      </c>
      <c r="U59" s="24">
        <f t="shared" si="12"/>
        <v>386354.39991453383</v>
      </c>
      <c r="V59" s="33"/>
      <c r="W59" s="26">
        <f>SUM(I59,M59,Q59,U59)</f>
        <v>1554138.5996581353</v>
      </c>
    </row>
    <row r="60" spans="1:23" x14ac:dyDescent="0.25">
      <c r="A60" s="6"/>
      <c r="B60" s="17"/>
      <c r="C60" s="5"/>
      <c r="D60" s="25"/>
      <c r="E60" s="42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2"/>
      <c r="W60" s="37"/>
    </row>
    <row r="61" spans="1:23" x14ac:dyDescent="0.25">
      <c r="A61" s="6"/>
      <c r="B61" s="23" t="s">
        <v>73</v>
      </c>
      <c r="C61" s="5"/>
      <c r="D61" s="24">
        <f>SUM(D59,D44,D35,D27)</f>
        <v>16491485.026275663</v>
      </c>
      <c r="E61" s="25"/>
      <c r="F61" s="24">
        <f>SUM(F59,F44,F35,F27)</f>
        <v>1874577.8240824502</v>
      </c>
      <c r="G61" s="24">
        <f t="shared" ref="G61:P61" si="13">SUM(G59,G44,G35,G27)</f>
        <v>1874687.3379994545</v>
      </c>
      <c r="H61" s="24">
        <f t="shared" si="13"/>
        <v>1885476.352776082</v>
      </c>
      <c r="I61" s="24">
        <f t="shared" si="13"/>
        <v>5634741.5148579869</v>
      </c>
      <c r="J61" s="24">
        <f t="shared" si="13"/>
        <v>1874908.3157735306</v>
      </c>
      <c r="K61" s="24">
        <f t="shared" si="13"/>
        <v>1875019.7671045861</v>
      </c>
      <c r="L61" s="24">
        <f t="shared" si="13"/>
        <v>1885810.7008773347</v>
      </c>
      <c r="M61" s="24">
        <f t="shared" si="13"/>
        <v>5635738.7837554514</v>
      </c>
      <c r="N61" s="24">
        <f t="shared" si="13"/>
        <v>1867859.0854203945</v>
      </c>
      <c r="O61" s="24">
        <f t="shared" si="13"/>
        <v>1867510.4038413553</v>
      </c>
      <c r="P61" s="24">
        <f t="shared" si="13"/>
        <v>1877832.4488443588</v>
      </c>
      <c r="Q61" s="24">
        <f>SUM(Q59,Q44,Q35,Q27)</f>
        <v>5613201.9381061094</v>
      </c>
      <c r="R61" s="24">
        <f t="shared" ref="R61:U61" si="14">SUM(R59,R44,R35,R27)</f>
        <v>1866795.0722669875</v>
      </c>
      <c r="S61" s="24">
        <f t="shared" si="14"/>
        <v>1866434.8038578164</v>
      </c>
      <c r="T61" s="24">
        <f t="shared" si="14"/>
        <v>1873786.3345905524</v>
      </c>
      <c r="U61" s="24">
        <f t="shared" si="14"/>
        <v>5607016.2107153572</v>
      </c>
      <c r="V61" s="25"/>
      <c r="W61" s="26">
        <f>SUM(I61,M61,Q61,U61)</f>
        <v>22490698.447434906</v>
      </c>
    </row>
    <row r="62" spans="1:23" x14ac:dyDescent="0.25">
      <c r="A62" s="27" t="s">
        <v>74</v>
      </c>
      <c r="B62" s="23"/>
      <c r="C62" s="5"/>
      <c r="D62" s="24">
        <f>D16-D61</f>
        <v>-1205185.5685856808</v>
      </c>
      <c r="E62" s="33"/>
      <c r="F62" s="24">
        <f t="shared" ref="F62:U62" si="15">F16-F61</f>
        <v>-84978.604337686673</v>
      </c>
      <c r="G62" s="24">
        <f t="shared" si="15"/>
        <v>-85088.118254690897</v>
      </c>
      <c r="H62" s="24">
        <f t="shared" si="15"/>
        <v>-95877.13303131843</v>
      </c>
      <c r="I62" s="24">
        <f t="shared" si="15"/>
        <v>-265943.85562369693</v>
      </c>
      <c r="J62" s="24">
        <f t="shared" si="15"/>
        <v>-85309.09602876706</v>
      </c>
      <c r="K62" s="24">
        <f t="shared" si="15"/>
        <v>-85420.547359822551</v>
      </c>
      <c r="L62" s="24">
        <f t="shared" si="15"/>
        <v>-96211.48113257112</v>
      </c>
      <c r="M62" s="24">
        <f t="shared" si="15"/>
        <v>-266941.12452116143</v>
      </c>
      <c r="N62" s="24">
        <f t="shared" si="15"/>
        <v>-78259.865675630979</v>
      </c>
      <c r="O62" s="24">
        <f t="shared" si="15"/>
        <v>-77911.18409659178</v>
      </c>
      <c r="P62" s="24">
        <f t="shared" si="15"/>
        <v>-88233.229099595221</v>
      </c>
      <c r="Q62" s="24">
        <f t="shared" si="15"/>
        <v>-244404.27887181938</v>
      </c>
      <c r="R62" s="24">
        <f t="shared" si="15"/>
        <v>-77195.852522223955</v>
      </c>
      <c r="S62" s="24">
        <f t="shared" si="15"/>
        <v>-76835.584113052813</v>
      </c>
      <c r="T62" s="24">
        <f t="shared" si="15"/>
        <v>-84187.114845788805</v>
      </c>
      <c r="U62" s="24">
        <f t="shared" si="15"/>
        <v>-238218.5514810672</v>
      </c>
      <c r="V62" s="33"/>
      <c r="W62" s="26">
        <f>W16-W61</f>
        <v>-1015507.8104977459</v>
      </c>
    </row>
    <row r="63" spans="1:23" x14ac:dyDescent="0.25">
      <c r="E63" s="33"/>
      <c r="P63" s="43"/>
      <c r="T63" s="43"/>
      <c r="V63" s="33"/>
      <c r="W63" s="18"/>
    </row>
    <row r="64" spans="1:23" x14ac:dyDescent="0.25">
      <c r="A64" s="17" t="s">
        <v>75</v>
      </c>
      <c r="E64" s="33"/>
      <c r="V64" s="33"/>
      <c r="W64" s="18"/>
    </row>
    <row r="65" spans="1:23" x14ac:dyDescent="0.25">
      <c r="B65" s="3" t="s">
        <v>76</v>
      </c>
      <c r="D65" s="35">
        <v>1934850.7717207365</v>
      </c>
      <c r="E65" s="33"/>
      <c r="F65" s="35">
        <v>6436988.9122468708</v>
      </c>
      <c r="G65" s="35">
        <v>-1413562.5248444988</v>
      </c>
      <c r="H65" s="35">
        <v>-1413452.3588178717</v>
      </c>
      <c r="I65" s="40">
        <f>SUM(F65:H65)</f>
        <v>3609974.0285845008</v>
      </c>
      <c r="J65" s="35">
        <v>3409452.3019423271</v>
      </c>
      <c r="K65" s="35">
        <v>-1413230.0957393672</v>
      </c>
      <c r="L65" s="35">
        <v>-1413118.010716619</v>
      </c>
      <c r="M65" s="40">
        <f>SUM(J65:L65)</f>
        <v>583104.1954863409</v>
      </c>
      <c r="N65" s="35">
        <v>1866494.519673775</v>
      </c>
      <c r="O65" s="35">
        <v>-1412891.9619736429</v>
      </c>
      <c r="P65" s="35">
        <v>-1412778.008864793</v>
      </c>
      <c r="Q65" s="40">
        <f>SUM(N65:P65)</f>
        <v>-959175.45116466098</v>
      </c>
      <c r="R65" s="35">
        <v>1866836.3740303305</v>
      </c>
      <c r="S65" s="35">
        <v>-1412548.2700277623</v>
      </c>
      <c r="T65" s="35">
        <v>-1413782.9956353626</v>
      </c>
      <c r="U65" s="40">
        <f>SUM(R65:T65)</f>
        <v>-959494.8916327944</v>
      </c>
      <c r="V65" s="33"/>
      <c r="W65" s="41">
        <f t="shared" si="6"/>
        <v>2274407.8812733861</v>
      </c>
    </row>
    <row r="66" spans="1:23" x14ac:dyDescent="0.25">
      <c r="B66" s="3" t="s">
        <v>77</v>
      </c>
      <c r="D66" s="35">
        <v>-178947.01686538462</v>
      </c>
      <c r="E66" s="33"/>
      <c r="F66" s="35">
        <v>-60739.009999997448</v>
      </c>
      <c r="G66" s="35">
        <v>-60739.009999997448</v>
      </c>
      <c r="H66" s="35">
        <v>-60739.009999997448</v>
      </c>
      <c r="I66" s="40">
        <f>SUM(F66:H66)</f>
        <v>-182217.02999999234</v>
      </c>
      <c r="J66" s="35">
        <v>-60739.009999997448</v>
      </c>
      <c r="K66" s="35">
        <v>-60739.009999997448</v>
      </c>
      <c r="L66" s="35">
        <v>-60739.009999997448</v>
      </c>
      <c r="M66" s="40">
        <f>SUM(J66:L66)</f>
        <v>-182217.02999999234</v>
      </c>
      <c r="N66" s="35">
        <v>-60739.009999997448</v>
      </c>
      <c r="O66" s="35">
        <v>-60739.009999997448</v>
      </c>
      <c r="P66" s="35">
        <v>-60739.009999997448</v>
      </c>
      <c r="Q66" s="40">
        <f>SUM(N66:P66)</f>
        <v>-182217.02999999234</v>
      </c>
      <c r="R66" s="35">
        <v>-60739.009999997448</v>
      </c>
      <c r="S66" s="35">
        <v>-60739.009999997448</v>
      </c>
      <c r="T66" s="35">
        <v>-60739.009999997448</v>
      </c>
      <c r="U66" s="40">
        <f>SUM(R66:T66)</f>
        <v>-182217.02999999234</v>
      </c>
      <c r="V66" s="33"/>
      <c r="W66" s="41">
        <f t="shared" si="6"/>
        <v>-728868.11999996938</v>
      </c>
    </row>
    <row r="67" spans="1:23" x14ac:dyDescent="0.25">
      <c r="B67" s="3" t="s">
        <v>78</v>
      </c>
      <c r="D67" s="35">
        <v>1526691.8397326155</v>
      </c>
      <c r="E67" s="33"/>
      <c r="F67" s="35">
        <v>0</v>
      </c>
      <c r="G67" s="35">
        <v>0</v>
      </c>
      <c r="H67" s="35">
        <v>0</v>
      </c>
      <c r="I67" s="40">
        <f>SUM(F67:H67)</f>
        <v>0</v>
      </c>
      <c r="J67" s="35">
        <v>0</v>
      </c>
      <c r="K67" s="35">
        <v>0</v>
      </c>
      <c r="L67" s="35">
        <v>0</v>
      </c>
      <c r="M67" s="40">
        <f>SUM(J67:L67)</f>
        <v>0</v>
      </c>
      <c r="N67" s="35">
        <v>-94596.336233690381</v>
      </c>
      <c r="O67" s="35">
        <v>-96775.388580307364</v>
      </c>
      <c r="P67" s="35">
        <v>-102427.73884669691</v>
      </c>
      <c r="Q67" s="40">
        <f>SUM(N67:P67)</f>
        <v>-293799.46366069466</v>
      </c>
      <c r="R67" s="35">
        <v>-97719.283983290195</v>
      </c>
      <c r="S67" s="35">
        <v>-98194.749496102333</v>
      </c>
      <c r="T67" s="35">
        <v>-103912.43987731636</v>
      </c>
      <c r="U67" s="40">
        <f>SUM(R67:T67)</f>
        <v>-299826.47335670888</v>
      </c>
      <c r="V67" s="33"/>
      <c r="W67" s="41">
        <f t="shared" si="6"/>
        <v>-593625.93701740354</v>
      </c>
    </row>
    <row r="68" spans="1:23" x14ac:dyDescent="0.25">
      <c r="A68" s="1" t="s">
        <v>79</v>
      </c>
      <c r="B68" s="23"/>
      <c r="C68" s="5"/>
      <c r="D68" s="24">
        <f>SUM(D62:D67)</f>
        <v>2077410.0260022865</v>
      </c>
      <c r="E68" s="33"/>
      <c r="F68" s="24">
        <f t="shared" ref="F68:T68" si="16">SUM(F62:F67)</f>
        <v>6291271.2979091872</v>
      </c>
      <c r="G68" s="24">
        <f t="shared" si="16"/>
        <v>-1559389.6530991872</v>
      </c>
      <c r="H68" s="24">
        <f t="shared" si="16"/>
        <v>-1570068.5018491875</v>
      </c>
      <c r="I68" s="24">
        <f t="shared" si="16"/>
        <v>3161813.1429608115</v>
      </c>
      <c r="J68" s="24">
        <f t="shared" si="16"/>
        <v>3263404.1959135626</v>
      </c>
      <c r="K68" s="24">
        <f t="shared" si="16"/>
        <v>-1559389.6530991872</v>
      </c>
      <c r="L68" s="24">
        <f t="shared" si="16"/>
        <v>-1570068.5018491875</v>
      </c>
      <c r="M68" s="24">
        <f t="shared" si="16"/>
        <v>133946.04096518713</v>
      </c>
      <c r="N68" s="24">
        <f t="shared" si="16"/>
        <v>1632899.3077644561</v>
      </c>
      <c r="O68" s="24">
        <f t="shared" si="16"/>
        <v>-1648317.5446505395</v>
      </c>
      <c r="P68" s="24">
        <f t="shared" si="16"/>
        <v>-1664177.9868110826</v>
      </c>
      <c r="Q68" s="24">
        <f t="shared" si="16"/>
        <v>-1679596.2236971674</v>
      </c>
      <c r="R68" s="24">
        <f t="shared" si="16"/>
        <v>1631182.2275248189</v>
      </c>
      <c r="S68" s="24">
        <f t="shared" si="16"/>
        <v>-1648317.6136369149</v>
      </c>
      <c r="T68" s="24">
        <f t="shared" si="16"/>
        <v>-1662621.5603584652</v>
      </c>
      <c r="U68" s="24">
        <f>SUM(U62:U67)</f>
        <v>-1679756.9464705628</v>
      </c>
      <c r="V68" s="33"/>
      <c r="W68" s="26">
        <f t="shared" si="6"/>
        <v>-63593.986241731793</v>
      </c>
    </row>
    <row r="69" spans="1:23" x14ac:dyDescent="0.25">
      <c r="E69" s="42"/>
      <c r="V69" s="42"/>
      <c r="W69" s="18"/>
    </row>
    <row r="70" spans="1:23" x14ac:dyDescent="0.25">
      <c r="A70" s="44" t="s">
        <v>80</v>
      </c>
      <c r="E70" s="42"/>
      <c r="V70" s="42"/>
      <c r="W70" s="18"/>
    </row>
    <row r="71" spans="1:23" x14ac:dyDescent="0.25">
      <c r="A71" s="27" t="s">
        <v>74</v>
      </c>
      <c r="E71" s="42"/>
      <c r="F71" s="45">
        <f>F62</f>
        <v>-84978.604337686673</v>
      </c>
      <c r="G71" s="45">
        <f t="shared" ref="G71:U71" si="17">G62</f>
        <v>-85088.118254690897</v>
      </c>
      <c r="H71" s="45">
        <f t="shared" si="17"/>
        <v>-95877.13303131843</v>
      </c>
      <c r="I71" s="45">
        <f t="shared" si="17"/>
        <v>-265943.85562369693</v>
      </c>
      <c r="J71" s="45">
        <f t="shared" si="17"/>
        <v>-85309.09602876706</v>
      </c>
      <c r="K71" s="45">
        <f t="shared" si="17"/>
        <v>-85420.547359822551</v>
      </c>
      <c r="L71" s="45">
        <f t="shared" si="17"/>
        <v>-96211.48113257112</v>
      </c>
      <c r="M71" s="45">
        <f t="shared" si="17"/>
        <v>-266941.12452116143</v>
      </c>
      <c r="N71" s="45">
        <f t="shared" si="17"/>
        <v>-78259.865675630979</v>
      </c>
      <c r="O71" s="45">
        <f t="shared" si="17"/>
        <v>-77911.18409659178</v>
      </c>
      <c r="P71" s="45">
        <f t="shared" si="17"/>
        <v>-88233.229099595221</v>
      </c>
      <c r="Q71" s="45">
        <f t="shared" si="17"/>
        <v>-244404.27887181938</v>
      </c>
      <c r="R71" s="45">
        <f t="shared" si="17"/>
        <v>-77195.852522223955</v>
      </c>
      <c r="S71" s="45">
        <f t="shared" si="17"/>
        <v>-76835.584113052813</v>
      </c>
      <c r="T71" s="45">
        <f t="shared" si="17"/>
        <v>-84187.114845788805</v>
      </c>
      <c r="U71" s="45">
        <f t="shared" si="17"/>
        <v>-238218.5514810672</v>
      </c>
      <c r="V71" s="42"/>
      <c r="W71" s="46">
        <f t="shared" ref="W71" si="18">W62</f>
        <v>-1015507.8104977459</v>
      </c>
    </row>
    <row r="72" spans="1:23" x14ac:dyDescent="0.25">
      <c r="A72" s="6" t="s">
        <v>81</v>
      </c>
      <c r="E72" s="33"/>
      <c r="F72" s="45">
        <f>F57+F39</f>
        <v>193925.91090941342</v>
      </c>
      <c r="G72" s="45">
        <f t="shared" ref="G72:U72" si="19">G57+G39</f>
        <v>194035.42482641758</v>
      </c>
      <c r="H72" s="45">
        <f t="shared" si="19"/>
        <v>194145.59085304523</v>
      </c>
      <c r="I72" s="45">
        <f t="shared" si="19"/>
        <v>582106.92658887617</v>
      </c>
      <c r="J72" s="45">
        <f t="shared" si="19"/>
        <v>194256.40260049384</v>
      </c>
      <c r="K72" s="45">
        <f t="shared" si="19"/>
        <v>194367.85393154927</v>
      </c>
      <c r="L72" s="45">
        <f t="shared" si="19"/>
        <v>194479.93895429783</v>
      </c>
      <c r="M72" s="45">
        <f t="shared" si="19"/>
        <v>583104.1954863409</v>
      </c>
      <c r="N72" s="45">
        <f t="shared" si="19"/>
        <v>194592.65201602189</v>
      </c>
      <c r="O72" s="45">
        <f t="shared" si="19"/>
        <v>194705.98769727384</v>
      </c>
      <c r="P72" s="45">
        <f t="shared" si="19"/>
        <v>194819.94080612401</v>
      </c>
      <c r="Q72" s="45">
        <f t="shared" si="19"/>
        <v>584118.58051941975</v>
      </c>
      <c r="R72" s="45">
        <f t="shared" si="19"/>
        <v>194934.50637257734</v>
      </c>
      <c r="S72" s="45">
        <f t="shared" si="19"/>
        <v>195049.67964315473</v>
      </c>
      <c r="T72" s="45">
        <f t="shared" si="19"/>
        <v>195165.45607563417</v>
      </c>
      <c r="U72" s="45">
        <f t="shared" si="19"/>
        <v>585149.64209136623</v>
      </c>
      <c r="V72" s="33"/>
      <c r="W72" s="46">
        <f>W57+W39</f>
        <v>2334479.3446860034</v>
      </c>
    </row>
    <row r="73" spans="1:23" ht="15.75" thickBot="1" x14ac:dyDescent="0.3">
      <c r="A73" s="27" t="s">
        <v>82</v>
      </c>
      <c r="E73" s="47"/>
      <c r="F73" s="24">
        <f>F71+F72</f>
        <v>108947.30657172675</v>
      </c>
      <c r="G73" s="24">
        <f t="shared" ref="G73:U73" si="20">G71+G72</f>
        <v>108947.30657172669</v>
      </c>
      <c r="H73" s="24">
        <f t="shared" si="20"/>
        <v>98268.457821726799</v>
      </c>
      <c r="I73" s="24">
        <f t="shared" si="20"/>
        <v>316163.07096517924</v>
      </c>
      <c r="J73" s="24">
        <f t="shared" si="20"/>
        <v>108947.30657172677</v>
      </c>
      <c r="K73" s="24">
        <f t="shared" si="20"/>
        <v>108947.30657172672</v>
      </c>
      <c r="L73" s="24">
        <f t="shared" si="20"/>
        <v>98268.457821726712</v>
      </c>
      <c r="M73" s="24">
        <f t="shared" si="20"/>
        <v>316163.07096517948</v>
      </c>
      <c r="N73" s="24">
        <f t="shared" si="20"/>
        <v>116332.78634039091</v>
      </c>
      <c r="O73" s="24">
        <f t="shared" si="20"/>
        <v>116794.80360068206</v>
      </c>
      <c r="P73" s="24">
        <f t="shared" si="20"/>
        <v>106586.71170652879</v>
      </c>
      <c r="Q73" s="24">
        <f t="shared" si="20"/>
        <v>339714.30164760037</v>
      </c>
      <c r="R73" s="24">
        <f t="shared" si="20"/>
        <v>117738.65385035338</v>
      </c>
      <c r="S73" s="24">
        <f t="shared" si="20"/>
        <v>118214.09553010191</v>
      </c>
      <c r="T73" s="24">
        <f t="shared" si="20"/>
        <v>110978.34122984536</v>
      </c>
      <c r="U73" s="24">
        <f t="shared" si="20"/>
        <v>346931.09061029903</v>
      </c>
      <c r="V73" s="47"/>
      <c r="W73" s="48">
        <f>W71+W72</f>
        <v>1318971.5341882575</v>
      </c>
    </row>
  </sheetData>
  <mergeCells count="1">
    <mergeCell ref="F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BudgetSY19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Helming</dc:creator>
  <cp:lastModifiedBy>Lance Helming</cp:lastModifiedBy>
  <dcterms:created xsi:type="dcterms:W3CDTF">2018-05-30T15:29:51Z</dcterms:created>
  <dcterms:modified xsi:type="dcterms:W3CDTF">2018-05-30T15:31:14Z</dcterms:modified>
</cp:coreProperties>
</file>