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ica\Dropbox\CommunityCollegePrep\FY2019\DCPCSBCompliance\"/>
    </mc:Choice>
  </mc:AlternateContent>
  <bookViews>
    <workbookView xWindow="0" yWindow="0" windowWidth="23040" windowHeight="9084"/>
  </bookViews>
  <sheets>
    <sheet name="Total Yr Bug &amp; Act. (Grouped)" sheetId="1" r:id="rId1"/>
  </sheets>
  <externalReferences>
    <externalReference r:id="rId2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_xlnm.Print_Area" localSheetId="0">'Total Yr Bug &amp; Act. (Grouped)'!$A$1:$E$130</definedName>
    <definedName name="_xlnm.Print_Titles" localSheetId="0">'Total Yr Bug &amp; Act. (Grouped)'!$1:$6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4" i="1" l="1"/>
  <c r="D124" i="1"/>
  <c r="E122" i="1"/>
  <c r="D122" i="1"/>
  <c r="E120" i="1"/>
  <c r="D120" i="1"/>
  <c r="E118" i="1"/>
  <c r="D118" i="1"/>
  <c r="E115" i="1"/>
  <c r="D115" i="1"/>
  <c r="E113" i="1"/>
  <c r="D113" i="1"/>
  <c r="E112" i="1"/>
  <c r="D112" i="1"/>
  <c r="E111" i="1"/>
  <c r="D111" i="1"/>
  <c r="E103" i="1"/>
  <c r="D103" i="1"/>
  <c r="E102" i="1"/>
  <c r="E108" i="1" s="1"/>
  <c r="D102" i="1"/>
  <c r="E101" i="1"/>
  <c r="D101" i="1"/>
  <c r="E97" i="1"/>
  <c r="D97" i="1"/>
  <c r="E96" i="1"/>
  <c r="D96" i="1"/>
  <c r="E95" i="1"/>
  <c r="D95" i="1"/>
  <c r="E94" i="1"/>
  <c r="D94" i="1"/>
  <c r="E93" i="1"/>
  <c r="D93" i="1"/>
  <c r="E89" i="1"/>
  <c r="D89" i="1"/>
  <c r="E88" i="1"/>
  <c r="D88" i="1"/>
  <c r="E86" i="1"/>
  <c r="D86" i="1"/>
  <c r="E82" i="1"/>
  <c r="D82" i="1"/>
  <c r="E81" i="1"/>
  <c r="D81" i="1"/>
  <c r="E78" i="1"/>
  <c r="D78" i="1"/>
  <c r="E77" i="1"/>
  <c r="D77" i="1"/>
  <c r="E76" i="1"/>
  <c r="D76" i="1"/>
  <c r="E75" i="1"/>
  <c r="D75" i="1"/>
  <c r="E71" i="1"/>
  <c r="D71" i="1"/>
  <c r="E70" i="1"/>
  <c r="D70" i="1"/>
  <c r="E69" i="1"/>
  <c r="D69" i="1"/>
  <c r="E68" i="1"/>
  <c r="D68" i="1"/>
  <c r="E67" i="1"/>
  <c r="D67" i="1"/>
  <c r="E66" i="1"/>
  <c r="D66" i="1"/>
  <c r="E64" i="1"/>
  <c r="D64" i="1"/>
  <c r="E60" i="1"/>
  <c r="D60" i="1"/>
  <c r="E57" i="1"/>
  <c r="E58" i="1" s="1"/>
  <c r="D57" i="1"/>
  <c r="E52" i="1"/>
  <c r="D52" i="1"/>
  <c r="E49" i="1"/>
  <c r="D49" i="1"/>
  <c r="E47" i="1"/>
  <c r="D47" i="1"/>
  <c r="E44" i="1"/>
  <c r="D44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0" i="1"/>
  <c r="D30" i="1"/>
  <c r="E12" i="1"/>
  <c r="D12" i="1"/>
  <c r="E11" i="1"/>
  <c r="D11" i="1"/>
  <c r="E10" i="1"/>
  <c r="D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E53" i="1" l="1"/>
  <c r="E79" i="1"/>
  <c r="E90" i="1"/>
  <c r="E98" i="1" s="1"/>
  <c r="E14" i="1"/>
  <c r="E25" i="1" s="1"/>
  <c r="D72" i="1"/>
  <c r="D53" i="1"/>
  <c r="E72" i="1"/>
  <c r="D45" i="1"/>
  <c r="E45" i="1"/>
  <c r="D108" i="1"/>
  <c r="D121" i="1"/>
  <c r="D14" i="1"/>
  <c r="D25" i="1" s="1"/>
  <c r="D127" i="1" s="1"/>
  <c r="D79" i="1"/>
  <c r="D90" i="1"/>
  <c r="D98" i="1" s="1"/>
  <c r="E121" i="1"/>
  <c r="D58" i="1"/>
  <c r="E125" i="1" l="1"/>
  <c r="D125" i="1"/>
  <c r="D129" i="1" s="1"/>
  <c r="E129" i="1"/>
  <c r="E127" i="1"/>
</calcChain>
</file>

<file path=xl/sharedStrings.xml><?xml version="1.0" encoding="utf-8"?>
<sst xmlns="http://schemas.openxmlformats.org/spreadsheetml/2006/main" count="192" uniqueCount="180">
  <si>
    <t>Community College Preparatory Academy</t>
  </si>
  <si>
    <t>FY19 BUDGET</t>
  </si>
  <si>
    <t>Ref #</t>
  </si>
  <si>
    <t xml:space="preserve">
</t>
  </si>
  <si>
    <t xml:space="preserve">FY19 Budget </t>
  </si>
  <si>
    <t>Revenues</t>
  </si>
  <si>
    <t>4000 - Per Pupil Charter Revenue</t>
  </si>
  <si>
    <t>Based on 550 students</t>
  </si>
  <si>
    <t>Based on 600 students</t>
  </si>
  <si>
    <t>4001</t>
  </si>
  <si>
    <t>Base Per Pupil Allocation</t>
  </si>
  <si>
    <t>4002</t>
  </si>
  <si>
    <t>Per Pupil Rev.--Facility Alloc</t>
  </si>
  <si>
    <t>4003</t>
  </si>
  <si>
    <t>Per Pupil Rev.--Summer School</t>
  </si>
  <si>
    <t>4100</t>
  </si>
  <si>
    <t>Per Pupil Rev.--Special Education</t>
  </si>
  <si>
    <t/>
  </si>
  <si>
    <t>Total Per Pupil Charter Revenue</t>
  </si>
  <si>
    <t>4212</t>
  </si>
  <si>
    <t xml:space="preserve">Other Government Funding </t>
  </si>
  <si>
    <t>Contracts Revenue</t>
  </si>
  <si>
    <t xml:space="preserve">4230 </t>
  </si>
  <si>
    <t>Private Grants &amp; Donations</t>
  </si>
  <si>
    <t>4231</t>
  </si>
  <si>
    <t>Restricted Grants &amp; Donations</t>
  </si>
  <si>
    <t>4800</t>
  </si>
  <si>
    <t>Misc. Income</t>
  </si>
  <si>
    <t>4850</t>
  </si>
  <si>
    <t>Interest Income</t>
  </si>
  <si>
    <t>4300</t>
  </si>
  <si>
    <t>In-Kind Donations</t>
  </si>
  <si>
    <t>4999</t>
  </si>
  <si>
    <t>Grants</t>
  </si>
  <si>
    <t>Total Revenues</t>
  </si>
  <si>
    <t>Expenses</t>
  </si>
  <si>
    <t>2260</t>
  </si>
  <si>
    <t>Loan Payable</t>
  </si>
  <si>
    <t>Total -  2260 Loan Payable</t>
  </si>
  <si>
    <t>5000 - Salaries</t>
  </si>
  <si>
    <t xml:space="preserve">   5001</t>
  </si>
  <si>
    <t>Principal &amp; Exec. Dir Salaries</t>
  </si>
  <si>
    <t xml:space="preserve"> </t>
  </si>
  <si>
    <t xml:space="preserve">   5002</t>
  </si>
  <si>
    <t>Other Support Staff</t>
  </si>
  <si>
    <t xml:space="preserve">   5004</t>
  </si>
  <si>
    <t>Student Success Specialists</t>
  </si>
  <si>
    <t xml:space="preserve">   5005</t>
  </si>
  <si>
    <t>Learning Lab Managers</t>
  </si>
  <si>
    <t xml:space="preserve">   5006</t>
  </si>
  <si>
    <t>Support Staff</t>
  </si>
  <si>
    <t xml:space="preserve">   5007</t>
  </si>
  <si>
    <t>Business/Operations</t>
  </si>
  <si>
    <t xml:space="preserve">   5008</t>
  </si>
  <si>
    <t>Adminstrative Assistant</t>
  </si>
  <si>
    <t xml:space="preserve">   5009</t>
  </si>
  <si>
    <t>Custodial Salaries</t>
  </si>
  <si>
    <t xml:space="preserve">   5010</t>
  </si>
  <si>
    <t>Other Staff Salaries</t>
  </si>
  <si>
    <t xml:space="preserve">   5012</t>
  </si>
  <si>
    <t>Interns</t>
  </si>
  <si>
    <t>Total -  5000 Salaries</t>
  </si>
  <si>
    <t>5100 -  Payroll Taxes</t>
  </si>
  <si>
    <t>5200 - Employee Benefits</t>
  </si>
  <si>
    <t xml:space="preserve">   5200</t>
  </si>
  <si>
    <t>Fringe Benefits - Other</t>
  </si>
  <si>
    <t xml:space="preserve">   5201</t>
  </si>
  <si>
    <t>Fringe Benefits - Worker's Comp</t>
  </si>
  <si>
    <t xml:space="preserve">   5202</t>
  </si>
  <si>
    <t>Fringe Benefits - DeMinimus</t>
  </si>
  <si>
    <t xml:space="preserve">   5203</t>
  </si>
  <si>
    <t>Fringe Benefits - Retirement</t>
  </si>
  <si>
    <t>Total -  5200 Employee Benefits</t>
  </si>
  <si>
    <t>5300 - Other Personnel Expenses</t>
  </si>
  <si>
    <t xml:space="preserve">   5300</t>
  </si>
  <si>
    <t>Other Personnel Expenses</t>
  </si>
  <si>
    <t xml:space="preserve">   5301</t>
  </si>
  <si>
    <t>Staff Development Costs</t>
  </si>
  <si>
    <t>Total 5300 - Other Personnel Expenses</t>
  </si>
  <si>
    <t>5400 - Contractors</t>
  </si>
  <si>
    <t>6100 - Direct Student Expenses</t>
  </si>
  <si>
    <t xml:space="preserve">   6100</t>
  </si>
  <si>
    <t>Direct Student Expenses - Other</t>
  </si>
  <si>
    <t xml:space="preserve">   6101</t>
  </si>
  <si>
    <t>Computers and Materials</t>
  </si>
  <si>
    <t xml:space="preserve">   6102</t>
  </si>
  <si>
    <t>Classroom Furnishings &amp; Supplies</t>
  </si>
  <si>
    <t xml:space="preserve">   6103</t>
  </si>
  <si>
    <t>Student Assessment Materials</t>
  </si>
  <si>
    <t xml:space="preserve">   6104</t>
  </si>
  <si>
    <t>Contracted Student Service</t>
  </si>
  <si>
    <t xml:space="preserve">   6105</t>
  </si>
  <si>
    <t>Miscellaneous Student Cost</t>
  </si>
  <si>
    <t xml:space="preserve">   6106 </t>
  </si>
  <si>
    <t>Textbooks</t>
  </si>
  <si>
    <t xml:space="preserve">   6107</t>
  </si>
  <si>
    <t>Student Supplies &amp; Materials</t>
  </si>
  <si>
    <t xml:space="preserve">   6108</t>
  </si>
  <si>
    <t>Library &amp;  Media Ctr Materials</t>
  </si>
  <si>
    <t>Total 6100 - Direct Student Expenses</t>
  </si>
  <si>
    <t>6200 - Occupancy Expenses</t>
  </si>
  <si>
    <t xml:space="preserve">   6201</t>
  </si>
  <si>
    <t>Utilities</t>
  </si>
  <si>
    <t xml:space="preserve">   6202</t>
  </si>
  <si>
    <t>Building Maintenance &amp; Repairs</t>
  </si>
  <si>
    <t xml:space="preserve">   6203</t>
  </si>
  <si>
    <t>Contracted Building Services</t>
  </si>
  <si>
    <t xml:space="preserve">   6204</t>
  </si>
  <si>
    <t>Janitorial Supplies</t>
  </si>
  <si>
    <t>Total 6200 - Occupancy Expenses</t>
  </si>
  <si>
    <t>6210 - Rent</t>
  </si>
  <si>
    <t>6290 - Depreciation</t>
  </si>
  <si>
    <t>6300 - Office Expenses</t>
  </si>
  <si>
    <t xml:space="preserve">   6300</t>
  </si>
  <si>
    <t>Office Supplies - Other</t>
  </si>
  <si>
    <t xml:space="preserve">   6301</t>
  </si>
  <si>
    <t>Office Supplies &amp; Materials</t>
  </si>
  <si>
    <t xml:space="preserve">   6302</t>
  </si>
  <si>
    <t>Office Furnishings &amp; Equipment</t>
  </si>
  <si>
    <t xml:space="preserve">     63022</t>
  </si>
  <si>
    <t xml:space="preserve">   Office Computers</t>
  </si>
  <si>
    <t xml:space="preserve">     6302</t>
  </si>
  <si>
    <t xml:space="preserve">   Office Furnishings &amp; Equip - Other</t>
  </si>
  <si>
    <t>Total 6302 - Office Furnishings &amp; Equip</t>
  </si>
  <si>
    <t xml:space="preserve">   6303</t>
  </si>
  <si>
    <t>Office Equipment Rental &amp; Maintenance</t>
  </si>
  <si>
    <t xml:space="preserve">   6304</t>
  </si>
  <si>
    <t>Telephone/Telecommunications</t>
  </si>
  <si>
    <t xml:space="preserve">   6305</t>
  </si>
  <si>
    <t xml:space="preserve">Printing and Copying </t>
  </si>
  <si>
    <t xml:space="preserve">   6306</t>
  </si>
  <si>
    <t>Postage and Shipping</t>
  </si>
  <si>
    <t xml:space="preserve">   6307</t>
  </si>
  <si>
    <t>Equipment Rental &amp; Maintenance</t>
  </si>
  <si>
    <t xml:space="preserve">   6308</t>
  </si>
  <si>
    <t>Other</t>
  </si>
  <si>
    <t>Total 6300 - Office Expenses</t>
  </si>
  <si>
    <t>6400 - Professional Fees</t>
  </si>
  <si>
    <t xml:space="preserve">   6401</t>
  </si>
  <si>
    <t>Legal, Accounting &amp; Payroll</t>
  </si>
  <si>
    <t xml:space="preserve">   6402</t>
  </si>
  <si>
    <t>IT Fees</t>
  </si>
  <si>
    <t xml:space="preserve">   6403</t>
  </si>
  <si>
    <t>Membership Fees</t>
  </si>
  <si>
    <t xml:space="preserve">   6404</t>
  </si>
  <si>
    <t>Start Up Fees</t>
  </si>
  <si>
    <t xml:space="preserve">   6405</t>
  </si>
  <si>
    <t>Advertising</t>
  </si>
  <si>
    <t xml:space="preserve">   6406</t>
  </si>
  <si>
    <t>Tuition Reimbursement</t>
  </si>
  <si>
    <t xml:space="preserve">   6400</t>
  </si>
  <si>
    <t>Professional Fees - Other</t>
  </si>
  <si>
    <t>Total 6400 - Professional Fees</t>
  </si>
  <si>
    <t>6500 - General Expense</t>
  </si>
  <si>
    <t xml:space="preserve">   6501</t>
  </si>
  <si>
    <t>Insurance</t>
  </si>
  <si>
    <t xml:space="preserve">   6502</t>
  </si>
  <si>
    <t>Interest Expense</t>
  </si>
  <si>
    <t xml:space="preserve">   6503</t>
  </si>
  <si>
    <t>Transportation</t>
  </si>
  <si>
    <t xml:space="preserve">   6504</t>
  </si>
  <si>
    <t>Food Service</t>
  </si>
  <si>
    <t xml:space="preserve">   6505</t>
  </si>
  <si>
    <t>Administration Fee to PCSB</t>
  </si>
  <si>
    <t xml:space="preserve">   6506</t>
  </si>
  <si>
    <t>EMO Management Fee</t>
  </si>
  <si>
    <t xml:space="preserve">   6507</t>
  </si>
  <si>
    <t>Other General Expense</t>
  </si>
  <si>
    <t xml:space="preserve">   6508</t>
  </si>
  <si>
    <t>Recruitement</t>
  </si>
  <si>
    <t xml:space="preserve">   6509 </t>
  </si>
  <si>
    <t>Bank Service Fee</t>
  </si>
  <si>
    <t xml:space="preserve">   6510</t>
  </si>
  <si>
    <t>Fundraising</t>
  </si>
  <si>
    <t>Total 6500 - General Expense</t>
  </si>
  <si>
    <t>6600 - Web Design</t>
  </si>
  <si>
    <t>6700 - Bad Debt</t>
  </si>
  <si>
    <t>6800 - Contingency</t>
  </si>
  <si>
    <t>Total Expenses</t>
  </si>
  <si>
    <t>Change in Net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</si>
</sst>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* #,##0_);_(* \(#,##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8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2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49" fontId="3" fillId="0" borderId="0" xfId="0" applyNumberFormat="1" applyFont="1" applyAlignment="1"/>
    <xf numFmtId="0" fontId="4" fillId="0" borderId="0" xfId="0" applyFont="1"/>
    <xf numFmtId="49" fontId="3" fillId="0" borderId="0" xfId="0" applyNumberFormat="1" applyFont="1" applyFill="1" applyAlignment="1"/>
    <xf numFmtId="49" fontId="5" fillId="0" borderId="0" xfId="0" applyNumberFormat="1" applyFont="1" applyAlignment="1"/>
    <xf numFmtId="49" fontId="5" fillId="0" borderId="0" xfId="0" applyNumberFormat="1" applyFont="1" applyFill="1" applyAlignment="1"/>
    <xf numFmtId="0" fontId="6" fillId="0" borderId="0" xfId="0" applyFont="1"/>
    <xf numFmtId="49" fontId="7" fillId="0" borderId="0" xfId="0" applyNumberFormat="1" applyFont="1" applyAlignment="1">
      <alignment horizontal="left" wrapText="1"/>
    </xf>
    <xf numFmtId="49" fontId="7" fillId="0" borderId="0" xfId="0" applyNumberFormat="1" applyFont="1" applyFill="1" applyAlignment="1">
      <alignment horizontal="center" wrapText="1"/>
    </xf>
    <xf numFmtId="49" fontId="10" fillId="0" borderId="0" xfId="0" applyNumberFormat="1" applyFont="1" applyAlignment="1">
      <alignment horizontal="left"/>
    </xf>
    <xf numFmtId="0" fontId="8" fillId="0" borderId="0" xfId="0" applyFont="1" applyFill="1"/>
    <xf numFmtId="0" fontId="8" fillId="0" borderId="0" xfId="0" applyFont="1"/>
    <xf numFmtId="4" fontId="8" fillId="0" borderId="0" xfId="0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center"/>
    </xf>
    <xf numFmtId="49" fontId="8" fillId="0" borderId="0" xfId="0" applyNumberFormat="1" applyFont="1" applyAlignment="1">
      <alignment horizontal="left"/>
    </xf>
    <xf numFmtId="4" fontId="8" fillId="0" borderId="0" xfId="0" applyNumberFormat="1" applyFont="1" applyFill="1" applyBorder="1"/>
    <xf numFmtId="4" fontId="8" fillId="0" borderId="3" xfId="0" applyNumberFormat="1" applyFont="1" applyFill="1" applyBorder="1"/>
    <xf numFmtId="49" fontId="7" fillId="0" borderId="0" xfId="0" applyNumberFormat="1" applyFont="1" applyAlignment="1">
      <alignment horizontal="left"/>
    </xf>
    <xf numFmtId="49" fontId="7" fillId="0" borderId="0" xfId="0" applyNumberFormat="1" applyFont="1" applyFill="1" applyAlignment="1">
      <alignment horizontal="left"/>
    </xf>
    <xf numFmtId="4" fontId="4" fillId="0" borderId="0" xfId="1" applyNumberFormat="1" applyFont="1" applyFill="1"/>
    <xf numFmtId="4" fontId="7" fillId="0" borderId="0" xfId="0" applyNumberFormat="1" applyFont="1" applyFill="1"/>
    <xf numFmtId="4" fontId="7" fillId="0" borderId="0" xfId="0" applyNumberFormat="1" applyFont="1" applyFill="1" applyBorder="1"/>
    <xf numFmtId="4" fontId="7" fillId="0" borderId="4" xfId="0" applyNumberFormat="1" applyFont="1" applyFill="1" applyBorder="1"/>
    <xf numFmtId="49" fontId="8" fillId="0" borderId="0" xfId="0" applyNumberFormat="1" applyFont="1" applyFill="1" applyAlignment="1">
      <alignment horizontal="left"/>
    </xf>
    <xf numFmtId="4" fontId="8" fillId="0" borderId="0" xfId="0" applyNumberFormat="1" applyFont="1" applyFill="1" applyAlignment="1">
      <alignment horizontal="right"/>
    </xf>
    <xf numFmtId="4" fontId="8" fillId="0" borderId="0" xfId="0" applyNumberFormat="1" applyFont="1" applyFill="1"/>
    <xf numFmtId="49" fontId="7" fillId="0" borderId="0" xfId="0" applyNumberFormat="1" applyFont="1" applyAlignment="1">
      <alignment horizontal="center"/>
    </xf>
    <xf numFmtId="0" fontId="7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Fill="1"/>
    <xf numFmtId="4" fontId="4" fillId="0" borderId="0" xfId="0" applyNumberFormat="1" applyFont="1" applyFill="1"/>
    <xf numFmtId="49" fontId="4" fillId="0" borderId="0" xfId="0" applyNumberFormat="1" applyFont="1" applyFill="1" applyAlignment="1">
      <alignment horizontal="left"/>
    </xf>
    <xf numFmtId="4" fontId="8" fillId="0" borderId="5" xfId="0" applyNumberFormat="1" applyFont="1" applyFill="1" applyBorder="1" applyAlignment="1">
      <alignment horizontal="right"/>
    </xf>
    <xf numFmtId="44" fontId="0" fillId="0" borderId="0" xfId="2" applyFont="1"/>
    <xf numFmtId="49" fontId="4" fillId="0" borderId="0" xfId="0" applyNumberFormat="1" applyFont="1" applyAlignment="1">
      <alignment horizontal="left"/>
    </xf>
    <xf numFmtId="49" fontId="8" fillId="2" borderId="0" xfId="0" applyNumberFormat="1" applyFont="1" applyFill="1" applyAlignment="1">
      <alignment horizontal="left"/>
    </xf>
    <xf numFmtId="0" fontId="7" fillId="2" borderId="0" xfId="0" applyFont="1" applyFill="1"/>
    <xf numFmtId="4" fontId="8" fillId="2" borderId="0" xfId="0" applyNumberFormat="1" applyFont="1" applyFill="1"/>
    <xf numFmtId="166" fontId="0" fillId="0" borderId="0" xfId="1" applyNumberFormat="1" applyFont="1"/>
    <xf numFmtId="4" fontId="4" fillId="0" borderId="4" xfId="0" applyNumberFormat="1" applyFont="1" applyFill="1" applyBorder="1"/>
    <xf numFmtId="0" fontId="11" fillId="0" borderId="0" xfId="0" applyFont="1"/>
    <xf numFmtId="0" fontId="11" fillId="0" borderId="0" xfId="0" applyFont="1" applyFill="1"/>
    <xf numFmtId="9" fontId="11" fillId="0" borderId="0" xfId="3" applyFont="1"/>
    <xf numFmtId="4" fontId="0" fillId="0" borderId="0" xfId="0" applyNumberFormat="1"/>
    <xf numFmtId="4" fontId="6" fillId="0" borderId="0" xfId="0" applyNumberFormat="1" applyFont="1" applyFill="1"/>
    <xf numFmtId="4" fontId="4" fillId="0" borderId="0" xfId="0" applyNumberFormat="1" applyFont="1" applyFill="1" applyBorder="1"/>
    <xf numFmtId="0" fontId="6" fillId="0" borderId="0" xfId="0" applyFont="1" applyFill="1"/>
    <xf numFmtId="49" fontId="6" fillId="0" borderId="0" xfId="0" applyNumberFormat="1" applyFont="1" applyFill="1" applyAlignment="1">
      <alignment horizontal="left"/>
    </xf>
    <xf numFmtId="49" fontId="6" fillId="0" borderId="0" xfId="0" applyNumberFormat="1" applyFont="1" applyAlignment="1">
      <alignment horizontal="left"/>
    </xf>
    <xf numFmtId="4" fontId="6" fillId="0" borderId="0" xfId="0" applyNumberFormat="1" applyFont="1" applyFill="1" applyBorder="1"/>
    <xf numFmtId="39" fontId="8" fillId="0" borderId="0" xfId="0" applyNumberFormat="1" applyFont="1" applyFill="1" applyBorder="1" applyAlignment="1">
      <alignment horizontal="right"/>
    </xf>
    <xf numFmtId="0" fontId="8" fillId="0" borderId="0" xfId="0" applyFont="1" applyBorder="1"/>
    <xf numFmtId="0" fontId="8" fillId="0" borderId="0" xfId="0" applyFont="1" applyFill="1" applyBorder="1"/>
    <xf numFmtId="49" fontId="2" fillId="0" borderId="0" xfId="0" applyNumberFormat="1" applyFont="1" applyAlignment="1">
      <alignment horizontal="center"/>
    </xf>
    <xf numFmtId="4" fontId="9" fillId="0" borderId="1" xfId="0" applyNumberFormat="1" applyFont="1" applyFill="1" applyBorder="1" applyAlignment="1">
      <alignment horizontal="center" wrapText="1"/>
    </xf>
    <xf numFmtId="4" fontId="9" fillId="0" borderId="2" xfId="0" applyNumberFormat="1" applyFont="1" applyFill="1" applyBorder="1" applyAlignment="1">
      <alignment horizontal="center" wrapText="1"/>
    </xf>
    <xf numFmtId="0" fontId="0" fillId="0" borderId="0" xfId="0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nica\Dropbox\CommunityCollegePrep\FY2019\Budget\FY19BudgetWORKBOOK_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19Allocations"/>
      <sheetName val="PP revenue fy19"/>
      <sheetName val="Total Yr Bug &amp; Act. (Grouped)"/>
      <sheetName val="Outreach"/>
      <sheetName val="OtherPersonnel"/>
      <sheetName val="ProfessionalFees"/>
      <sheetName val="Direct Student"/>
      <sheetName val="Capital"/>
      <sheetName val="comp &amp; ben fy18"/>
      <sheetName val="Benefits Reference"/>
      <sheetName val="Occupancy"/>
      <sheetName val="OccupancyReference"/>
      <sheetName val="debt and banking fy16"/>
      <sheetName val="Leases"/>
      <sheetName val="Office "/>
    </sheetNames>
    <sheetDataSet>
      <sheetData sheetId="0" refreshError="1"/>
      <sheetData sheetId="1">
        <row r="12">
          <cell r="G12">
            <v>5454231.5</v>
          </cell>
          <cell r="H12">
            <v>5691372.0000000009</v>
          </cell>
        </row>
        <row r="22">
          <cell r="G22">
            <v>1876225</v>
          </cell>
          <cell r="H22">
            <v>1957800</v>
          </cell>
        </row>
        <row r="25">
          <cell r="G25">
            <v>0</v>
          </cell>
        </row>
        <row r="33">
          <cell r="G33">
            <v>68842.54800000001</v>
          </cell>
        </row>
      </sheetData>
      <sheetData sheetId="2" refreshError="1"/>
      <sheetData sheetId="3">
        <row r="9">
          <cell r="G9">
            <v>20000</v>
          </cell>
        </row>
        <row r="14">
          <cell r="G14">
            <v>10000</v>
          </cell>
        </row>
      </sheetData>
      <sheetData sheetId="4">
        <row r="7">
          <cell r="H7">
            <v>50000</v>
          </cell>
        </row>
        <row r="13">
          <cell r="H13">
            <v>58000</v>
          </cell>
        </row>
      </sheetData>
      <sheetData sheetId="5">
        <row r="10">
          <cell r="H10">
            <v>69600</v>
          </cell>
        </row>
        <row r="15">
          <cell r="H15">
            <v>117600</v>
          </cell>
        </row>
        <row r="22">
          <cell r="H22">
            <v>8400</v>
          </cell>
        </row>
        <row r="29">
          <cell r="H29">
            <v>9000</v>
          </cell>
        </row>
        <row r="33">
          <cell r="H33">
            <v>4000</v>
          </cell>
        </row>
        <row r="36">
          <cell r="H36">
            <v>15000</v>
          </cell>
        </row>
      </sheetData>
      <sheetData sheetId="6">
        <row r="9">
          <cell r="K9">
            <v>65000</v>
          </cell>
        </row>
        <row r="14">
          <cell r="K14">
            <v>40000</v>
          </cell>
        </row>
        <row r="18">
          <cell r="K18">
            <v>26250</v>
          </cell>
        </row>
        <row r="28">
          <cell r="K28">
            <v>1052000</v>
          </cell>
        </row>
        <row r="32">
          <cell r="K32">
            <v>15000</v>
          </cell>
        </row>
      </sheetData>
      <sheetData sheetId="7">
        <row r="7">
          <cell r="K7">
            <v>30000</v>
          </cell>
        </row>
        <row r="10">
          <cell r="K10">
            <v>600000</v>
          </cell>
        </row>
        <row r="18">
          <cell r="K18">
            <v>10000</v>
          </cell>
        </row>
        <row r="38">
          <cell r="K38">
            <v>20000</v>
          </cell>
        </row>
        <row r="61">
          <cell r="L61">
            <v>64000</v>
          </cell>
        </row>
      </sheetData>
      <sheetData sheetId="8">
        <row r="7">
          <cell r="J7">
            <v>221441</v>
          </cell>
        </row>
        <row r="15">
          <cell r="J15">
            <v>468666</v>
          </cell>
        </row>
        <row r="21">
          <cell r="J21">
            <v>179869</v>
          </cell>
        </row>
        <row r="28">
          <cell r="J28">
            <v>75000</v>
          </cell>
        </row>
        <row r="38">
          <cell r="J38">
            <v>445987</v>
          </cell>
        </row>
        <row r="49">
          <cell r="J49">
            <v>539301</v>
          </cell>
        </row>
        <row r="55">
          <cell r="J55">
            <v>197682</v>
          </cell>
        </row>
        <row r="70">
          <cell r="J70">
            <v>750971</v>
          </cell>
        </row>
        <row r="77">
          <cell r="J77">
            <v>220237.15049999999</v>
          </cell>
        </row>
        <row r="90">
          <cell r="I90">
            <v>365101</v>
          </cell>
        </row>
      </sheetData>
      <sheetData sheetId="9" refreshError="1"/>
      <sheetData sheetId="10">
        <row r="11">
          <cell r="I11">
            <v>51540</v>
          </cell>
        </row>
        <row r="17">
          <cell r="I17">
            <v>10000</v>
          </cell>
        </row>
        <row r="23">
          <cell r="I23">
            <v>105300</v>
          </cell>
        </row>
        <row r="28">
          <cell r="I28">
            <v>16800</v>
          </cell>
        </row>
        <row r="34">
          <cell r="I34">
            <v>1266900</v>
          </cell>
        </row>
      </sheetData>
      <sheetData sheetId="11" refreshError="1"/>
      <sheetData sheetId="12">
        <row r="9">
          <cell r="J9">
            <v>48000</v>
          </cell>
        </row>
        <row r="10">
          <cell r="H10">
            <v>0</v>
          </cell>
        </row>
      </sheetData>
      <sheetData sheetId="13">
        <row r="7">
          <cell r="I7">
            <v>9720</v>
          </cell>
        </row>
        <row r="11">
          <cell r="I11">
            <v>3000</v>
          </cell>
        </row>
      </sheetData>
      <sheetData sheetId="14">
        <row r="10">
          <cell r="I10">
            <v>36000</v>
          </cell>
        </row>
        <row r="16">
          <cell r="I16">
            <v>14000</v>
          </cell>
        </row>
        <row r="26">
          <cell r="I26">
            <v>26220</v>
          </cell>
        </row>
        <row r="33">
          <cell r="I33">
            <v>35000</v>
          </cell>
        </row>
        <row r="46">
          <cell r="I46">
            <v>20000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4"/>
  <sheetViews>
    <sheetView tabSelected="1" topLeftCell="A103" zoomScale="135" zoomScaleNormal="135" workbookViewId="0">
      <selection activeCell="E130" sqref="E130"/>
    </sheetView>
  </sheetViews>
  <sheetFormatPr defaultRowHeight="13.8" x14ac:dyDescent="0.3"/>
  <cols>
    <col min="1" max="1" width="5.5546875" style="2" bestFit="1" customWidth="1"/>
    <col min="2" max="2" width="27.21875" style="2" customWidth="1"/>
    <col min="3" max="3" width="35.44140625" style="29" bestFit="1" customWidth="1"/>
    <col min="4" max="5" width="19" style="30" bestFit="1" customWidth="1"/>
    <col min="6" max="6" width="19.33203125" bestFit="1" customWidth="1"/>
    <col min="7" max="7" width="11.21875" bestFit="1" customWidth="1"/>
    <col min="245" max="245" width="5.5546875" bestFit="1" customWidth="1"/>
    <col min="246" max="246" width="27.21875" customWidth="1"/>
    <col min="247" max="247" width="35.44140625" bestFit="1" customWidth="1"/>
    <col min="248" max="249" width="0" hidden="1" customWidth="1"/>
    <col min="250" max="251" width="12.21875" customWidth="1"/>
    <col min="252" max="255" width="0" hidden="1" customWidth="1"/>
    <col min="256" max="257" width="19" bestFit="1" customWidth="1"/>
    <col min="258" max="261" width="0" hidden="1" customWidth="1"/>
    <col min="262" max="262" width="19.33203125" bestFit="1" customWidth="1"/>
    <col min="263" max="263" width="11.21875" bestFit="1" customWidth="1"/>
    <col min="501" max="501" width="5.5546875" bestFit="1" customWidth="1"/>
    <col min="502" max="502" width="27.21875" customWidth="1"/>
    <col min="503" max="503" width="35.44140625" bestFit="1" customWidth="1"/>
    <col min="504" max="505" width="0" hidden="1" customWidth="1"/>
    <col min="506" max="507" width="12.21875" customWidth="1"/>
    <col min="508" max="511" width="0" hidden="1" customWidth="1"/>
    <col min="512" max="513" width="19" bestFit="1" customWidth="1"/>
    <col min="514" max="517" width="0" hidden="1" customWidth="1"/>
    <col min="518" max="518" width="19.33203125" bestFit="1" customWidth="1"/>
    <col min="519" max="519" width="11.21875" bestFit="1" customWidth="1"/>
    <col min="757" max="757" width="5.5546875" bestFit="1" customWidth="1"/>
    <col min="758" max="758" width="27.21875" customWidth="1"/>
    <col min="759" max="759" width="35.44140625" bestFit="1" customWidth="1"/>
    <col min="760" max="761" width="0" hidden="1" customWidth="1"/>
    <col min="762" max="763" width="12.21875" customWidth="1"/>
    <col min="764" max="767" width="0" hidden="1" customWidth="1"/>
    <col min="768" max="769" width="19" bestFit="1" customWidth="1"/>
    <col min="770" max="773" width="0" hidden="1" customWidth="1"/>
    <col min="774" max="774" width="19.33203125" bestFit="1" customWidth="1"/>
    <col min="775" max="775" width="11.21875" bestFit="1" customWidth="1"/>
    <col min="1013" max="1013" width="5.5546875" bestFit="1" customWidth="1"/>
    <col min="1014" max="1014" width="27.21875" customWidth="1"/>
    <col min="1015" max="1015" width="35.44140625" bestFit="1" customWidth="1"/>
    <col min="1016" max="1017" width="0" hidden="1" customWidth="1"/>
    <col min="1018" max="1019" width="12.21875" customWidth="1"/>
    <col min="1020" max="1023" width="0" hidden="1" customWidth="1"/>
    <col min="1024" max="1025" width="19" bestFit="1" customWidth="1"/>
    <col min="1026" max="1029" width="0" hidden="1" customWidth="1"/>
    <col min="1030" max="1030" width="19.33203125" bestFit="1" customWidth="1"/>
    <col min="1031" max="1031" width="11.21875" bestFit="1" customWidth="1"/>
    <col min="1269" max="1269" width="5.5546875" bestFit="1" customWidth="1"/>
    <col min="1270" max="1270" width="27.21875" customWidth="1"/>
    <col min="1271" max="1271" width="35.44140625" bestFit="1" customWidth="1"/>
    <col min="1272" max="1273" width="0" hidden="1" customWidth="1"/>
    <col min="1274" max="1275" width="12.21875" customWidth="1"/>
    <col min="1276" max="1279" width="0" hidden="1" customWidth="1"/>
    <col min="1280" max="1281" width="19" bestFit="1" customWidth="1"/>
    <col min="1282" max="1285" width="0" hidden="1" customWidth="1"/>
    <col min="1286" max="1286" width="19.33203125" bestFit="1" customWidth="1"/>
    <col min="1287" max="1287" width="11.21875" bestFit="1" customWidth="1"/>
    <col min="1525" max="1525" width="5.5546875" bestFit="1" customWidth="1"/>
    <col min="1526" max="1526" width="27.21875" customWidth="1"/>
    <col min="1527" max="1527" width="35.44140625" bestFit="1" customWidth="1"/>
    <col min="1528" max="1529" width="0" hidden="1" customWidth="1"/>
    <col min="1530" max="1531" width="12.21875" customWidth="1"/>
    <col min="1532" max="1535" width="0" hidden="1" customWidth="1"/>
    <col min="1536" max="1537" width="19" bestFit="1" customWidth="1"/>
    <col min="1538" max="1541" width="0" hidden="1" customWidth="1"/>
    <col min="1542" max="1542" width="19.33203125" bestFit="1" customWidth="1"/>
    <col min="1543" max="1543" width="11.21875" bestFit="1" customWidth="1"/>
    <col min="1781" max="1781" width="5.5546875" bestFit="1" customWidth="1"/>
    <col min="1782" max="1782" width="27.21875" customWidth="1"/>
    <col min="1783" max="1783" width="35.44140625" bestFit="1" customWidth="1"/>
    <col min="1784" max="1785" width="0" hidden="1" customWidth="1"/>
    <col min="1786" max="1787" width="12.21875" customWidth="1"/>
    <col min="1788" max="1791" width="0" hidden="1" customWidth="1"/>
    <col min="1792" max="1793" width="19" bestFit="1" customWidth="1"/>
    <col min="1794" max="1797" width="0" hidden="1" customWidth="1"/>
    <col min="1798" max="1798" width="19.33203125" bestFit="1" customWidth="1"/>
    <col min="1799" max="1799" width="11.21875" bestFit="1" customWidth="1"/>
    <col min="2037" max="2037" width="5.5546875" bestFit="1" customWidth="1"/>
    <col min="2038" max="2038" width="27.21875" customWidth="1"/>
    <col min="2039" max="2039" width="35.44140625" bestFit="1" customWidth="1"/>
    <col min="2040" max="2041" width="0" hidden="1" customWidth="1"/>
    <col min="2042" max="2043" width="12.21875" customWidth="1"/>
    <col min="2044" max="2047" width="0" hidden="1" customWidth="1"/>
    <col min="2048" max="2049" width="19" bestFit="1" customWidth="1"/>
    <col min="2050" max="2053" width="0" hidden="1" customWidth="1"/>
    <col min="2054" max="2054" width="19.33203125" bestFit="1" customWidth="1"/>
    <col min="2055" max="2055" width="11.21875" bestFit="1" customWidth="1"/>
    <col min="2293" max="2293" width="5.5546875" bestFit="1" customWidth="1"/>
    <col min="2294" max="2294" width="27.21875" customWidth="1"/>
    <col min="2295" max="2295" width="35.44140625" bestFit="1" customWidth="1"/>
    <col min="2296" max="2297" width="0" hidden="1" customWidth="1"/>
    <col min="2298" max="2299" width="12.21875" customWidth="1"/>
    <col min="2300" max="2303" width="0" hidden="1" customWidth="1"/>
    <col min="2304" max="2305" width="19" bestFit="1" customWidth="1"/>
    <col min="2306" max="2309" width="0" hidden="1" customWidth="1"/>
    <col min="2310" max="2310" width="19.33203125" bestFit="1" customWidth="1"/>
    <col min="2311" max="2311" width="11.21875" bestFit="1" customWidth="1"/>
    <col min="2549" max="2549" width="5.5546875" bestFit="1" customWidth="1"/>
    <col min="2550" max="2550" width="27.21875" customWidth="1"/>
    <col min="2551" max="2551" width="35.44140625" bestFit="1" customWidth="1"/>
    <col min="2552" max="2553" width="0" hidden="1" customWidth="1"/>
    <col min="2554" max="2555" width="12.21875" customWidth="1"/>
    <col min="2556" max="2559" width="0" hidden="1" customWidth="1"/>
    <col min="2560" max="2561" width="19" bestFit="1" customWidth="1"/>
    <col min="2562" max="2565" width="0" hidden="1" customWidth="1"/>
    <col min="2566" max="2566" width="19.33203125" bestFit="1" customWidth="1"/>
    <col min="2567" max="2567" width="11.21875" bestFit="1" customWidth="1"/>
    <col min="2805" max="2805" width="5.5546875" bestFit="1" customWidth="1"/>
    <col min="2806" max="2806" width="27.21875" customWidth="1"/>
    <col min="2807" max="2807" width="35.44140625" bestFit="1" customWidth="1"/>
    <col min="2808" max="2809" width="0" hidden="1" customWidth="1"/>
    <col min="2810" max="2811" width="12.21875" customWidth="1"/>
    <col min="2812" max="2815" width="0" hidden="1" customWidth="1"/>
    <col min="2816" max="2817" width="19" bestFit="1" customWidth="1"/>
    <col min="2818" max="2821" width="0" hidden="1" customWidth="1"/>
    <col min="2822" max="2822" width="19.33203125" bestFit="1" customWidth="1"/>
    <col min="2823" max="2823" width="11.21875" bestFit="1" customWidth="1"/>
    <col min="3061" max="3061" width="5.5546875" bestFit="1" customWidth="1"/>
    <col min="3062" max="3062" width="27.21875" customWidth="1"/>
    <col min="3063" max="3063" width="35.44140625" bestFit="1" customWidth="1"/>
    <col min="3064" max="3065" width="0" hidden="1" customWidth="1"/>
    <col min="3066" max="3067" width="12.21875" customWidth="1"/>
    <col min="3068" max="3071" width="0" hidden="1" customWidth="1"/>
    <col min="3072" max="3073" width="19" bestFit="1" customWidth="1"/>
    <col min="3074" max="3077" width="0" hidden="1" customWidth="1"/>
    <col min="3078" max="3078" width="19.33203125" bestFit="1" customWidth="1"/>
    <col min="3079" max="3079" width="11.21875" bestFit="1" customWidth="1"/>
    <col min="3317" max="3317" width="5.5546875" bestFit="1" customWidth="1"/>
    <col min="3318" max="3318" width="27.21875" customWidth="1"/>
    <col min="3319" max="3319" width="35.44140625" bestFit="1" customWidth="1"/>
    <col min="3320" max="3321" width="0" hidden="1" customWidth="1"/>
    <col min="3322" max="3323" width="12.21875" customWidth="1"/>
    <col min="3324" max="3327" width="0" hidden="1" customWidth="1"/>
    <col min="3328" max="3329" width="19" bestFit="1" customWidth="1"/>
    <col min="3330" max="3333" width="0" hidden="1" customWidth="1"/>
    <col min="3334" max="3334" width="19.33203125" bestFit="1" customWidth="1"/>
    <col min="3335" max="3335" width="11.21875" bestFit="1" customWidth="1"/>
    <col min="3573" max="3573" width="5.5546875" bestFit="1" customWidth="1"/>
    <col min="3574" max="3574" width="27.21875" customWidth="1"/>
    <col min="3575" max="3575" width="35.44140625" bestFit="1" customWidth="1"/>
    <col min="3576" max="3577" width="0" hidden="1" customWidth="1"/>
    <col min="3578" max="3579" width="12.21875" customWidth="1"/>
    <col min="3580" max="3583" width="0" hidden="1" customWidth="1"/>
    <col min="3584" max="3585" width="19" bestFit="1" customWidth="1"/>
    <col min="3586" max="3589" width="0" hidden="1" customWidth="1"/>
    <col min="3590" max="3590" width="19.33203125" bestFit="1" customWidth="1"/>
    <col min="3591" max="3591" width="11.21875" bestFit="1" customWidth="1"/>
    <col min="3829" max="3829" width="5.5546875" bestFit="1" customWidth="1"/>
    <col min="3830" max="3830" width="27.21875" customWidth="1"/>
    <col min="3831" max="3831" width="35.44140625" bestFit="1" customWidth="1"/>
    <col min="3832" max="3833" width="0" hidden="1" customWidth="1"/>
    <col min="3834" max="3835" width="12.21875" customWidth="1"/>
    <col min="3836" max="3839" width="0" hidden="1" customWidth="1"/>
    <col min="3840" max="3841" width="19" bestFit="1" customWidth="1"/>
    <col min="3842" max="3845" width="0" hidden="1" customWidth="1"/>
    <col min="3846" max="3846" width="19.33203125" bestFit="1" customWidth="1"/>
    <col min="3847" max="3847" width="11.21875" bestFit="1" customWidth="1"/>
    <col min="4085" max="4085" width="5.5546875" bestFit="1" customWidth="1"/>
    <col min="4086" max="4086" width="27.21875" customWidth="1"/>
    <col min="4087" max="4087" width="35.44140625" bestFit="1" customWidth="1"/>
    <col min="4088" max="4089" width="0" hidden="1" customWidth="1"/>
    <col min="4090" max="4091" width="12.21875" customWidth="1"/>
    <col min="4092" max="4095" width="0" hidden="1" customWidth="1"/>
    <col min="4096" max="4097" width="19" bestFit="1" customWidth="1"/>
    <col min="4098" max="4101" width="0" hidden="1" customWidth="1"/>
    <col min="4102" max="4102" width="19.33203125" bestFit="1" customWidth="1"/>
    <col min="4103" max="4103" width="11.21875" bestFit="1" customWidth="1"/>
    <col min="4341" max="4341" width="5.5546875" bestFit="1" customWidth="1"/>
    <col min="4342" max="4342" width="27.21875" customWidth="1"/>
    <col min="4343" max="4343" width="35.44140625" bestFit="1" customWidth="1"/>
    <col min="4344" max="4345" width="0" hidden="1" customWidth="1"/>
    <col min="4346" max="4347" width="12.21875" customWidth="1"/>
    <col min="4348" max="4351" width="0" hidden="1" customWidth="1"/>
    <col min="4352" max="4353" width="19" bestFit="1" customWidth="1"/>
    <col min="4354" max="4357" width="0" hidden="1" customWidth="1"/>
    <col min="4358" max="4358" width="19.33203125" bestFit="1" customWidth="1"/>
    <col min="4359" max="4359" width="11.21875" bestFit="1" customWidth="1"/>
    <col min="4597" max="4597" width="5.5546875" bestFit="1" customWidth="1"/>
    <col min="4598" max="4598" width="27.21875" customWidth="1"/>
    <col min="4599" max="4599" width="35.44140625" bestFit="1" customWidth="1"/>
    <col min="4600" max="4601" width="0" hidden="1" customWidth="1"/>
    <col min="4602" max="4603" width="12.21875" customWidth="1"/>
    <col min="4604" max="4607" width="0" hidden="1" customWidth="1"/>
    <col min="4608" max="4609" width="19" bestFit="1" customWidth="1"/>
    <col min="4610" max="4613" width="0" hidden="1" customWidth="1"/>
    <col min="4614" max="4614" width="19.33203125" bestFit="1" customWidth="1"/>
    <col min="4615" max="4615" width="11.21875" bestFit="1" customWidth="1"/>
    <col min="4853" max="4853" width="5.5546875" bestFit="1" customWidth="1"/>
    <col min="4854" max="4854" width="27.21875" customWidth="1"/>
    <col min="4855" max="4855" width="35.44140625" bestFit="1" customWidth="1"/>
    <col min="4856" max="4857" width="0" hidden="1" customWidth="1"/>
    <col min="4858" max="4859" width="12.21875" customWidth="1"/>
    <col min="4860" max="4863" width="0" hidden="1" customWidth="1"/>
    <col min="4864" max="4865" width="19" bestFit="1" customWidth="1"/>
    <col min="4866" max="4869" width="0" hidden="1" customWidth="1"/>
    <col min="4870" max="4870" width="19.33203125" bestFit="1" customWidth="1"/>
    <col min="4871" max="4871" width="11.21875" bestFit="1" customWidth="1"/>
    <col min="5109" max="5109" width="5.5546875" bestFit="1" customWidth="1"/>
    <col min="5110" max="5110" width="27.21875" customWidth="1"/>
    <col min="5111" max="5111" width="35.44140625" bestFit="1" customWidth="1"/>
    <col min="5112" max="5113" width="0" hidden="1" customWidth="1"/>
    <col min="5114" max="5115" width="12.21875" customWidth="1"/>
    <col min="5116" max="5119" width="0" hidden="1" customWidth="1"/>
    <col min="5120" max="5121" width="19" bestFit="1" customWidth="1"/>
    <col min="5122" max="5125" width="0" hidden="1" customWidth="1"/>
    <col min="5126" max="5126" width="19.33203125" bestFit="1" customWidth="1"/>
    <col min="5127" max="5127" width="11.21875" bestFit="1" customWidth="1"/>
    <col min="5365" max="5365" width="5.5546875" bestFit="1" customWidth="1"/>
    <col min="5366" max="5366" width="27.21875" customWidth="1"/>
    <col min="5367" max="5367" width="35.44140625" bestFit="1" customWidth="1"/>
    <col min="5368" max="5369" width="0" hidden="1" customWidth="1"/>
    <col min="5370" max="5371" width="12.21875" customWidth="1"/>
    <col min="5372" max="5375" width="0" hidden="1" customWidth="1"/>
    <col min="5376" max="5377" width="19" bestFit="1" customWidth="1"/>
    <col min="5378" max="5381" width="0" hidden="1" customWidth="1"/>
    <col min="5382" max="5382" width="19.33203125" bestFit="1" customWidth="1"/>
    <col min="5383" max="5383" width="11.21875" bestFit="1" customWidth="1"/>
    <col min="5621" max="5621" width="5.5546875" bestFit="1" customWidth="1"/>
    <col min="5622" max="5622" width="27.21875" customWidth="1"/>
    <col min="5623" max="5623" width="35.44140625" bestFit="1" customWidth="1"/>
    <col min="5624" max="5625" width="0" hidden="1" customWidth="1"/>
    <col min="5626" max="5627" width="12.21875" customWidth="1"/>
    <col min="5628" max="5631" width="0" hidden="1" customWidth="1"/>
    <col min="5632" max="5633" width="19" bestFit="1" customWidth="1"/>
    <col min="5634" max="5637" width="0" hidden="1" customWidth="1"/>
    <col min="5638" max="5638" width="19.33203125" bestFit="1" customWidth="1"/>
    <col min="5639" max="5639" width="11.21875" bestFit="1" customWidth="1"/>
    <col min="5877" max="5877" width="5.5546875" bestFit="1" customWidth="1"/>
    <col min="5878" max="5878" width="27.21875" customWidth="1"/>
    <col min="5879" max="5879" width="35.44140625" bestFit="1" customWidth="1"/>
    <col min="5880" max="5881" width="0" hidden="1" customWidth="1"/>
    <col min="5882" max="5883" width="12.21875" customWidth="1"/>
    <col min="5884" max="5887" width="0" hidden="1" customWidth="1"/>
    <col min="5888" max="5889" width="19" bestFit="1" customWidth="1"/>
    <col min="5890" max="5893" width="0" hidden="1" customWidth="1"/>
    <col min="5894" max="5894" width="19.33203125" bestFit="1" customWidth="1"/>
    <col min="5895" max="5895" width="11.21875" bestFit="1" customWidth="1"/>
    <col min="6133" max="6133" width="5.5546875" bestFit="1" customWidth="1"/>
    <col min="6134" max="6134" width="27.21875" customWidth="1"/>
    <col min="6135" max="6135" width="35.44140625" bestFit="1" customWidth="1"/>
    <col min="6136" max="6137" width="0" hidden="1" customWidth="1"/>
    <col min="6138" max="6139" width="12.21875" customWidth="1"/>
    <col min="6140" max="6143" width="0" hidden="1" customWidth="1"/>
    <col min="6144" max="6145" width="19" bestFit="1" customWidth="1"/>
    <col min="6146" max="6149" width="0" hidden="1" customWidth="1"/>
    <col min="6150" max="6150" width="19.33203125" bestFit="1" customWidth="1"/>
    <col min="6151" max="6151" width="11.21875" bestFit="1" customWidth="1"/>
    <col min="6389" max="6389" width="5.5546875" bestFit="1" customWidth="1"/>
    <col min="6390" max="6390" width="27.21875" customWidth="1"/>
    <col min="6391" max="6391" width="35.44140625" bestFit="1" customWidth="1"/>
    <col min="6392" max="6393" width="0" hidden="1" customWidth="1"/>
    <col min="6394" max="6395" width="12.21875" customWidth="1"/>
    <col min="6396" max="6399" width="0" hidden="1" customWidth="1"/>
    <col min="6400" max="6401" width="19" bestFit="1" customWidth="1"/>
    <col min="6402" max="6405" width="0" hidden="1" customWidth="1"/>
    <col min="6406" max="6406" width="19.33203125" bestFit="1" customWidth="1"/>
    <col min="6407" max="6407" width="11.21875" bestFit="1" customWidth="1"/>
    <col min="6645" max="6645" width="5.5546875" bestFit="1" customWidth="1"/>
    <col min="6646" max="6646" width="27.21875" customWidth="1"/>
    <col min="6647" max="6647" width="35.44140625" bestFit="1" customWidth="1"/>
    <col min="6648" max="6649" width="0" hidden="1" customWidth="1"/>
    <col min="6650" max="6651" width="12.21875" customWidth="1"/>
    <col min="6652" max="6655" width="0" hidden="1" customWidth="1"/>
    <col min="6656" max="6657" width="19" bestFit="1" customWidth="1"/>
    <col min="6658" max="6661" width="0" hidden="1" customWidth="1"/>
    <col min="6662" max="6662" width="19.33203125" bestFit="1" customWidth="1"/>
    <col min="6663" max="6663" width="11.21875" bestFit="1" customWidth="1"/>
    <col min="6901" max="6901" width="5.5546875" bestFit="1" customWidth="1"/>
    <col min="6902" max="6902" width="27.21875" customWidth="1"/>
    <col min="6903" max="6903" width="35.44140625" bestFit="1" customWidth="1"/>
    <col min="6904" max="6905" width="0" hidden="1" customWidth="1"/>
    <col min="6906" max="6907" width="12.21875" customWidth="1"/>
    <col min="6908" max="6911" width="0" hidden="1" customWidth="1"/>
    <col min="6912" max="6913" width="19" bestFit="1" customWidth="1"/>
    <col min="6914" max="6917" width="0" hidden="1" customWidth="1"/>
    <col min="6918" max="6918" width="19.33203125" bestFit="1" customWidth="1"/>
    <col min="6919" max="6919" width="11.21875" bestFit="1" customWidth="1"/>
    <col min="7157" max="7157" width="5.5546875" bestFit="1" customWidth="1"/>
    <col min="7158" max="7158" width="27.21875" customWidth="1"/>
    <col min="7159" max="7159" width="35.44140625" bestFit="1" customWidth="1"/>
    <col min="7160" max="7161" width="0" hidden="1" customWidth="1"/>
    <col min="7162" max="7163" width="12.21875" customWidth="1"/>
    <col min="7164" max="7167" width="0" hidden="1" customWidth="1"/>
    <col min="7168" max="7169" width="19" bestFit="1" customWidth="1"/>
    <col min="7170" max="7173" width="0" hidden="1" customWidth="1"/>
    <col min="7174" max="7174" width="19.33203125" bestFit="1" customWidth="1"/>
    <col min="7175" max="7175" width="11.21875" bestFit="1" customWidth="1"/>
    <col min="7413" max="7413" width="5.5546875" bestFit="1" customWidth="1"/>
    <col min="7414" max="7414" width="27.21875" customWidth="1"/>
    <col min="7415" max="7415" width="35.44140625" bestFit="1" customWidth="1"/>
    <col min="7416" max="7417" width="0" hidden="1" customWidth="1"/>
    <col min="7418" max="7419" width="12.21875" customWidth="1"/>
    <col min="7420" max="7423" width="0" hidden="1" customWidth="1"/>
    <col min="7424" max="7425" width="19" bestFit="1" customWidth="1"/>
    <col min="7426" max="7429" width="0" hidden="1" customWidth="1"/>
    <col min="7430" max="7430" width="19.33203125" bestFit="1" customWidth="1"/>
    <col min="7431" max="7431" width="11.21875" bestFit="1" customWidth="1"/>
    <col min="7669" max="7669" width="5.5546875" bestFit="1" customWidth="1"/>
    <col min="7670" max="7670" width="27.21875" customWidth="1"/>
    <col min="7671" max="7671" width="35.44140625" bestFit="1" customWidth="1"/>
    <col min="7672" max="7673" width="0" hidden="1" customWidth="1"/>
    <col min="7674" max="7675" width="12.21875" customWidth="1"/>
    <col min="7676" max="7679" width="0" hidden="1" customWidth="1"/>
    <col min="7680" max="7681" width="19" bestFit="1" customWidth="1"/>
    <col min="7682" max="7685" width="0" hidden="1" customWidth="1"/>
    <col min="7686" max="7686" width="19.33203125" bestFit="1" customWidth="1"/>
    <col min="7687" max="7687" width="11.21875" bestFit="1" customWidth="1"/>
    <col min="7925" max="7925" width="5.5546875" bestFit="1" customWidth="1"/>
    <col min="7926" max="7926" width="27.21875" customWidth="1"/>
    <col min="7927" max="7927" width="35.44140625" bestFit="1" customWidth="1"/>
    <col min="7928" max="7929" width="0" hidden="1" customWidth="1"/>
    <col min="7930" max="7931" width="12.21875" customWidth="1"/>
    <col min="7932" max="7935" width="0" hidden="1" customWidth="1"/>
    <col min="7936" max="7937" width="19" bestFit="1" customWidth="1"/>
    <col min="7938" max="7941" width="0" hidden="1" customWidth="1"/>
    <col min="7942" max="7942" width="19.33203125" bestFit="1" customWidth="1"/>
    <col min="7943" max="7943" width="11.21875" bestFit="1" customWidth="1"/>
    <col min="8181" max="8181" width="5.5546875" bestFit="1" customWidth="1"/>
    <col min="8182" max="8182" width="27.21875" customWidth="1"/>
    <col min="8183" max="8183" width="35.44140625" bestFit="1" customWidth="1"/>
    <col min="8184" max="8185" width="0" hidden="1" customWidth="1"/>
    <col min="8186" max="8187" width="12.21875" customWidth="1"/>
    <col min="8188" max="8191" width="0" hidden="1" customWidth="1"/>
    <col min="8192" max="8193" width="19" bestFit="1" customWidth="1"/>
    <col min="8194" max="8197" width="0" hidden="1" customWidth="1"/>
    <col min="8198" max="8198" width="19.33203125" bestFit="1" customWidth="1"/>
    <col min="8199" max="8199" width="11.21875" bestFit="1" customWidth="1"/>
    <col min="8437" max="8437" width="5.5546875" bestFit="1" customWidth="1"/>
    <col min="8438" max="8438" width="27.21875" customWidth="1"/>
    <col min="8439" max="8439" width="35.44140625" bestFit="1" customWidth="1"/>
    <col min="8440" max="8441" width="0" hidden="1" customWidth="1"/>
    <col min="8442" max="8443" width="12.21875" customWidth="1"/>
    <col min="8444" max="8447" width="0" hidden="1" customWidth="1"/>
    <col min="8448" max="8449" width="19" bestFit="1" customWidth="1"/>
    <col min="8450" max="8453" width="0" hidden="1" customWidth="1"/>
    <col min="8454" max="8454" width="19.33203125" bestFit="1" customWidth="1"/>
    <col min="8455" max="8455" width="11.21875" bestFit="1" customWidth="1"/>
    <col min="8693" max="8693" width="5.5546875" bestFit="1" customWidth="1"/>
    <col min="8694" max="8694" width="27.21875" customWidth="1"/>
    <col min="8695" max="8695" width="35.44140625" bestFit="1" customWidth="1"/>
    <col min="8696" max="8697" width="0" hidden="1" customWidth="1"/>
    <col min="8698" max="8699" width="12.21875" customWidth="1"/>
    <col min="8700" max="8703" width="0" hidden="1" customWidth="1"/>
    <col min="8704" max="8705" width="19" bestFit="1" customWidth="1"/>
    <col min="8706" max="8709" width="0" hidden="1" customWidth="1"/>
    <col min="8710" max="8710" width="19.33203125" bestFit="1" customWidth="1"/>
    <col min="8711" max="8711" width="11.21875" bestFit="1" customWidth="1"/>
    <col min="8949" max="8949" width="5.5546875" bestFit="1" customWidth="1"/>
    <col min="8950" max="8950" width="27.21875" customWidth="1"/>
    <col min="8951" max="8951" width="35.44140625" bestFit="1" customWidth="1"/>
    <col min="8952" max="8953" width="0" hidden="1" customWidth="1"/>
    <col min="8954" max="8955" width="12.21875" customWidth="1"/>
    <col min="8956" max="8959" width="0" hidden="1" customWidth="1"/>
    <col min="8960" max="8961" width="19" bestFit="1" customWidth="1"/>
    <col min="8962" max="8965" width="0" hidden="1" customWidth="1"/>
    <col min="8966" max="8966" width="19.33203125" bestFit="1" customWidth="1"/>
    <col min="8967" max="8967" width="11.21875" bestFit="1" customWidth="1"/>
    <col min="9205" max="9205" width="5.5546875" bestFit="1" customWidth="1"/>
    <col min="9206" max="9206" width="27.21875" customWidth="1"/>
    <col min="9207" max="9207" width="35.44140625" bestFit="1" customWidth="1"/>
    <col min="9208" max="9209" width="0" hidden="1" customWidth="1"/>
    <col min="9210" max="9211" width="12.21875" customWidth="1"/>
    <col min="9212" max="9215" width="0" hidden="1" customWidth="1"/>
    <col min="9216" max="9217" width="19" bestFit="1" customWidth="1"/>
    <col min="9218" max="9221" width="0" hidden="1" customWidth="1"/>
    <col min="9222" max="9222" width="19.33203125" bestFit="1" customWidth="1"/>
    <col min="9223" max="9223" width="11.21875" bestFit="1" customWidth="1"/>
    <col min="9461" max="9461" width="5.5546875" bestFit="1" customWidth="1"/>
    <col min="9462" max="9462" width="27.21875" customWidth="1"/>
    <col min="9463" max="9463" width="35.44140625" bestFit="1" customWidth="1"/>
    <col min="9464" max="9465" width="0" hidden="1" customWidth="1"/>
    <col min="9466" max="9467" width="12.21875" customWidth="1"/>
    <col min="9468" max="9471" width="0" hidden="1" customWidth="1"/>
    <col min="9472" max="9473" width="19" bestFit="1" customWidth="1"/>
    <col min="9474" max="9477" width="0" hidden="1" customWidth="1"/>
    <col min="9478" max="9478" width="19.33203125" bestFit="1" customWidth="1"/>
    <col min="9479" max="9479" width="11.21875" bestFit="1" customWidth="1"/>
    <col min="9717" max="9717" width="5.5546875" bestFit="1" customWidth="1"/>
    <col min="9718" max="9718" width="27.21875" customWidth="1"/>
    <col min="9719" max="9719" width="35.44140625" bestFit="1" customWidth="1"/>
    <col min="9720" max="9721" width="0" hidden="1" customWidth="1"/>
    <col min="9722" max="9723" width="12.21875" customWidth="1"/>
    <col min="9724" max="9727" width="0" hidden="1" customWidth="1"/>
    <col min="9728" max="9729" width="19" bestFit="1" customWidth="1"/>
    <col min="9730" max="9733" width="0" hidden="1" customWidth="1"/>
    <col min="9734" max="9734" width="19.33203125" bestFit="1" customWidth="1"/>
    <col min="9735" max="9735" width="11.21875" bestFit="1" customWidth="1"/>
    <col min="9973" max="9973" width="5.5546875" bestFit="1" customWidth="1"/>
    <col min="9974" max="9974" width="27.21875" customWidth="1"/>
    <col min="9975" max="9975" width="35.44140625" bestFit="1" customWidth="1"/>
    <col min="9976" max="9977" width="0" hidden="1" customWidth="1"/>
    <col min="9978" max="9979" width="12.21875" customWidth="1"/>
    <col min="9980" max="9983" width="0" hidden="1" customWidth="1"/>
    <col min="9984" max="9985" width="19" bestFit="1" customWidth="1"/>
    <col min="9986" max="9989" width="0" hidden="1" customWidth="1"/>
    <col min="9990" max="9990" width="19.33203125" bestFit="1" customWidth="1"/>
    <col min="9991" max="9991" width="11.21875" bestFit="1" customWidth="1"/>
    <col min="10229" max="10229" width="5.5546875" bestFit="1" customWidth="1"/>
    <col min="10230" max="10230" width="27.21875" customWidth="1"/>
    <col min="10231" max="10231" width="35.44140625" bestFit="1" customWidth="1"/>
    <col min="10232" max="10233" width="0" hidden="1" customWidth="1"/>
    <col min="10234" max="10235" width="12.21875" customWidth="1"/>
    <col min="10236" max="10239" width="0" hidden="1" customWidth="1"/>
    <col min="10240" max="10241" width="19" bestFit="1" customWidth="1"/>
    <col min="10242" max="10245" width="0" hidden="1" customWidth="1"/>
    <col min="10246" max="10246" width="19.33203125" bestFit="1" customWidth="1"/>
    <col min="10247" max="10247" width="11.21875" bestFit="1" customWidth="1"/>
    <col min="10485" max="10485" width="5.5546875" bestFit="1" customWidth="1"/>
    <col min="10486" max="10486" width="27.21875" customWidth="1"/>
    <col min="10487" max="10487" width="35.44140625" bestFit="1" customWidth="1"/>
    <col min="10488" max="10489" width="0" hidden="1" customWidth="1"/>
    <col min="10490" max="10491" width="12.21875" customWidth="1"/>
    <col min="10492" max="10495" width="0" hidden="1" customWidth="1"/>
    <col min="10496" max="10497" width="19" bestFit="1" customWidth="1"/>
    <col min="10498" max="10501" width="0" hidden="1" customWidth="1"/>
    <col min="10502" max="10502" width="19.33203125" bestFit="1" customWidth="1"/>
    <col min="10503" max="10503" width="11.21875" bestFit="1" customWidth="1"/>
    <col min="10741" max="10741" width="5.5546875" bestFit="1" customWidth="1"/>
    <col min="10742" max="10742" width="27.21875" customWidth="1"/>
    <col min="10743" max="10743" width="35.44140625" bestFit="1" customWidth="1"/>
    <col min="10744" max="10745" width="0" hidden="1" customWidth="1"/>
    <col min="10746" max="10747" width="12.21875" customWidth="1"/>
    <col min="10748" max="10751" width="0" hidden="1" customWidth="1"/>
    <col min="10752" max="10753" width="19" bestFit="1" customWidth="1"/>
    <col min="10754" max="10757" width="0" hidden="1" customWidth="1"/>
    <col min="10758" max="10758" width="19.33203125" bestFit="1" customWidth="1"/>
    <col min="10759" max="10759" width="11.21875" bestFit="1" customWidth="1"/>
    <col min="10997" max="10997" width="5.5546875" bestFit="1" customWidth="1"/>
    <col min="10998" max="10998" width="27.21875" customWidth="1"/>
    <col min="10999" max="10999" width="35.44140625" bestFit="1" customWidth="1"/>
    <col min="11000" max="11001" width="0" hidden="1" customWidth="1"/>
    <col min="11002" max="11003" width="12.21875" customWidth="1"/>
    <col min="11004" max="11007" width="0" hidden="1" customWidth="1"/>
    <col min="11008" max="11009" width="19" bestFit="1" customWidth="1"/>
    <col min="11010" max="11013" width="0" hidden="1" customWidth="1"/>
    <col min="11014" max="11014" width="19.33203125" bestFit="1" customWidth="1"/>
    <col min="11015" max="11015" width="11.21875" bestFit="1" customWidth="1"/>
    <col min="11253" max="11253" width="5.5546875" bestFit="1" customWidth="1"/>
    <col min="11254" max="11254" width="27.21875" customWidth="1"/>
    <col min="11255" max="11255" width="35.44140625" bestFit="1" customWidth="1"/>
    <col min="11256" max="11257" width="0" hidden="1" customWidth="1"/>
    <col min="11258" max="11259" width="12.21875" customWidth="1"/>
    <col min="11260" max="11263" width="0" hidden="1" customWidth="1"/>
    <col min="11264" max="11265" width="19" bestFit="1" customWidth="1"/>
    <col min="11266" max="11269" width="0" hidden="1" customWidth="1"/>
    <col min="11270" max="11270" width="19.33203125" bestFit="1" customWidth="1"/>
    <col min="11271" max="11271" width="11.21875" bestFit="1" customWidth="1"/>
    <col min="11509" max="11509" width="5.5546875" bestFit="1" customWidth="1"/>
    <col min="11510" max="11510" width="27.21875" customWidth="1"/>
    <col min="11511" max="11511" width="35.44140625" bestFit="1" customWidth="1"/>
    <col min="11512" max="11513" width="0" hidden="1" customWidth="1"/>
    <col min="11514" max="11515" width="12.21875" customWidth="1"/>
    <col min="11516" max="11519" width="0" hidden="1" customWidth="1"/>
    <col min="11520" max="11521" width="19" bestFit="1" customWidth="1"/>
    <col min="11522" max="11525" width="0" hidden="1" customWidth="1"/>
    <col min="11526" max="11526" width="19.33203125" bestFit="1" customWidth="1"/>
    <col min="11527" max="11527" width="11.21875" bestFit="1" customWidth="1"/>
    <col min="11765" max="11765" width="5.5546875" bestFit="1" customWidth="1"/>
    <col min="11766" max="11766" width="27.21875" customWidth="1"/>
    <col min="11767" max="11767" width="35.44140625" bestFit="1" customWidth="1"/>
    <col min="11768" max="11769" width="0" hidden="1" customWidth="1"/>
    <col min="11770" max="11771" width="12.21875" customWidth="1"/>
    <col min="11772" max="11775" width="0" hidden="1" customWidth="1"/>
    <col min="11776" max="11777" width="19" bestFit="1" customWidth="1"/>
    <col min="11778" max="11781" width="0" hidden="1" customWidth="1"/>
    <col min="11782" max="11782" width="19.33203125" bestFit="1" customWidth="1"/>
    <col min="11783" max="11783" width="11.21875" bestFit="1" customWidth="1"/>
    <col min="12021" max="12021" width="5.5546875" bestFit="1" customWidth="1"/>
    <col min="12022" max="12022" width="27.21875" customWidth="1"/>
    <col min="12023" max="12023" width="35.44140625" bestFit="1" customWidth="1"/>
    <col min="12024" max="12025" width="0" hidden="1" customWidth="1"/>
    <col min="12026" max="12027" width="12.21875" customWidth="1"/>
    <col min="12028" max="12031" width="0" hidden="1" customWidth="1"/>
    <col min="12032" max="12033" width="19" bestFit="1" customWidth="1"/>
    <col min="12034" max="12037" width="0" hidden="1" customWidth="1"/>
    <col min="12038" max="12038" width="19.33203125" bestFit="1" customWidth="1"/>
    <col min="12039" max="12039" width="11.21875" bestFit="1" customWidth="1"/>
    <col min="12277" max="12277" width="5.5546875" bestFit="1" customWidth="1"/>
    <col min="12278" max="12278" width="27.21875" customWidth="1"/>
    <col min="12279" max="12279" width="35.44140625" bestFit="1" customWidth="1"/>
    <col min="12280" max="12281" width="0" hidden="1" customWidth="1"/>
    <col min="12282" max="12283" width="12.21875" customWidth="1"/>
    <col min="12284" max="12287" width="0" hidden="1" customWidth="1"/>
    <col min="12288" max="12289" width="19" bestFit="1" customWidth="1"/>
    <col min="12290" max="12293" width="0" hidden="1" customWidth="1"/>
    <col min="12294" max="12294" width="19.33203125" bestFit="1" customWidth="1"/>
    <col min="12295" max="12295" width="11.21875" bestFit="1" customWidth="1"/>
    <col min="12533" max="12533" width="5.5546875" bestFit="1" customWidth="1"/>
    <col min="12534" max="12534" width="27.21875" customWidth="1"/>
    <col min="12535" max="12535" width="35.44140625" bestFit="1" customWidth="1"/>
    <col min="12536" max="12537" width="0" hidden="1" customWidth="1"/>
    <col min="12538" max="12539" width="12.21875" customWidth="1"/>
    <col min="12540" max="12543" width="0" hidden="1" customWidth="1"/>
    <col min="12544" max="12545" width="19" bestFit="1" customWidth="1"/>
    <col min="12546" max="12549" width="0" hidden="1" customWidth="1"/>
    <col min="12550" max="12550" width="19.33203125" bestFit="1" customWidth="1"/>
    <col min="12551" max="12551" width="11.21875" bestFit="1" customWidth="1"/>
    <col min="12789" max="12789" width="5.5546875" bestFit="1" customWidth="1"/>
    <col min="12790" max="12790" width="27.21875" customWidth="1"/>
    <col min="12791" max="12791" width="35.44140625" bestFit="1" customWidth="1"/>
    <col min="12792" max="12793" width="0" hidden="1" customWidth="1"/>
    <col min="12794" max="12795" width="12.21875" customWidth="1"/>
    <col min="12796" max="12799" width="0" hidden="1" customWidth="1"/>
    <col min="12800" max="12801" width="19" bestFit="1" customWidth="1"/>
    <col min="12802" max="12805" width="0" hidden="1" customWidth="1"/>
    <col min="12806" max="12806" width="19.33203125" bestFit="1" customWidth="1"/>
    <col min="12807" max="12807" width="11.21875" bestFit="1" customWidth="1"/>
    <col min="13045" max="13045" width="5.5546875" bestFit="1" customWidth="1"/>
    <col min="13046" max="13046" width="27.21875" customWidth="1"/>
    <col min="13047" max="13047" width="35.44140625" bestFit="1" customWidth="1"/>
    <col min="13048" max="13049" width="0" hidden="1" customWidth="1"/>
    <col min="13050" max="13051" width="12.21875" customWidth="1"/>
    <col min="13052" max="13055" width="0" hidden="1" customWidth="1"/>
    <col min="13056" max="13057" width="19" bestFit="1" customWidth="1"/>
    <col min="13058" max="13061" width="0" hidden="1" customWidth="1"/>
    <col min="13062" max="13062" width="19.33203125" bestFit="1" customWidth="1"/>
    <col min="13063" max="13063" width="11.21875" bestFit="1" customWidth="1"/>
    <col min="13301" max="13301" width="5.5546875" bestFit="1" customWidth="1"/>
    <col min="13302" max="13302" width="27.21875" customWidth="1"/>
    <col min="13303" max="13303" width="35.44140625" bestFit="1" customWidth="1"/>
    <col min="13304" max="13305" width="0" hidden="1" customWidth="1"/>
    <col min="13306" max="13307" width="12.21875" customWidth="1"/>
    <col min="13308" max="13311" width="0" hidden="1" customWidth="1"/>
    <col min="13312" max="13313" width="19" bestFit="1" customWidth="1"/>
    <col min="13314" max="13317" width="0" hidden="1" customWidth="1"/>
    <col min="13318" max="13318" width="19.33203125" bestFit="1" customWidth="1"/>
    <col min="13319" max="13319" width="11.21875" bestFit="1" customWidth="1"/>
    <col min="13557" max="13557" width="5.5546875" bestFit="1" customWidth="1"/>
    <col min="13558" max="13558" width="27.21875" customWidth="1"/>
    <col min="13559" max="13559" width="35.44140625" bestFit="1" customWidth="1"/>
    <col min="13560" max="13561" width="0" hidden="1" customWidth="1"/>
    <col min="13562" max="13563" width="12.21875" customWidth="1"/>
    <col min="13564" max="13567" width="0" hidden="1" customWidth="1"/>
    <col min="13568" max="13569" width="19" bestFit="1" customWidth="1"/>
    <col min="13570" max="13573" width="0" hidden="1" customWidth="1"/>
    <col min="13574" max="13574" width="19.33203125" bestFit="1" customWidth="1"/>
    <col min="13575" max="13575" width="11.21875" bestFit="1" customWidth="1"/>
    <col min="13813" max="13813" width="5.5546875" bestFit="1" customWidth="1"/>
    <col min="13814" max="13814" width="27.21875" customWidth="1"/>
    <col min="13815" max="13815" width="35.44140625" bestFit="1" customWidth="1"/>
    <col min="13816" max="13817" width="0" hidden="1" customWidth="1"/>
    <col min="13818" max="13819" width="12.21875" customWidth="1"/>
    <col min="13820" max="13823" width="0" hidden="1" customWidth="1"/>
    <col min="13824" max="13825" width="19" bestFit="1" customWidth="1"/>
    <col min="13826" max="13829" width="0" hidden="1" customWidth="1"/>
    <col min="13830" max="13830" width="19.33203125" bestFit="1" customWidth="1"/>
    <col min="13831" max="13831" width="11.21875" bestFit="1" customWidth="1"/>
    <col min="14069" max="14069" width="5.5546875" bestFit="1" customWidth="1"/>
    <col min="14070" max="14070" width="27.21875" customWidth="1"/>
    <col min="14071" max="14071" width="35.44140625" bestFit="1" customWidth="1"/>
    <col min="14072" max="14073" width="0" hidden="1" customWidth="1"/>
    <col min="14074" max="14075" width="12.21875" customWidth="1"/>
    <col min="14076" max="14079" width="0" hidden="1" customWidth="1"/>
    <col min="14080" max="14081" width="19" bestFit="1" customWidth="1"/>
    <col min="14082" max="14085" width="0" hidden="1" customWidth="1"/>
    <col min="14086" max="14086" width="19.33203125" bestFit="1" customWidth="1"/>
    <col min="14087" max="14087" width="11.21875" bestFit="1" customWidth="1"/>
    <col min="14325" max="14325" width="5.5546875" bestFit="1" customWidth="1"/>
    <col min="14326" max="14326" width="27.21875" customWidth="1"/>
    <col min="14327" max="14327" width="35.44140625" bestFit="1" customWidth="1"/>
    <col min="14328" max="14329" width="0" hidden="1" customWidth="1"/>
    <col min="14330" max="14331" width="12.21875" customWidth="1"/>
    <col min="14332" max="14335" width="0" hidden="1" customWidth="1"/>
    <col min="14336" max="14337" width="19" bestFit="1" customWidth="1"/>
    <col min="14338" max="14341" width="0" hidden="1" customWidth="1"/>
    <col min="14342" max="14342" width="19.33203125" bestFit="1" customWidth="1"/>
    <col min="14343" max="14343" width="11.21875" bestFit="1" customWidth="1"/>
    <col min="14581" max="14581" width="5.5546875" bestFit="1" customWidth="1"/>
    <col min="14582" max="14582" width="27.21875" customWidth="1"/>
    <col min="14583" max="14583" width="35.44140625" bestFit="1" customWidth="1"/>
    <col min="14584" max="14585" width="0" hidden="1" customWidth="1"/>
    <col min="14586" max="14587" width="12.21875" customWidth="1"/>
    <col min="14588" max="14591" width="0" hidden="1" customWidth="1"/>
    <col min="14592" max="14593" width="19" bestFit="1" customWidth="1"/>
    <col min="14594" max="14597" width="0" hidden="1" customWidth="1"/>
    <col min="14598" max="14598" width="19.33203125" bestFit="1" customWidth="1"/>
    <col min="14599" max="14599" width="11.21875" bestFit="1" customWidth="1"/>
    <col min="14837" max="14837" width="5.5546875" bestFit="1" customWidth="1"/>
    <col min="14838" max="14838" width="27.21875" customWidth="1"/>
    <col min="14839" max="14839" width="35.44140625" bestFit="1" customWidth="1"/>
    <col min="14840" max="14841" width="0" hidden="1" customWidth="1"/>
    <col min="14842" max="14843" width="12.21875" customWidth="1"/>
    <col min="14844" max="14847" width="0" hidden="1" customWidth="1"/>
    <col min="14848" max="14849" width="19" bestFit="1" customWidth="1"/>
    <col min="14850" max="14853" width="0" hidden="1" customWidth="1"/>
    <col min="14854" max="14854" width="19.33203125" bestFit="1" customWidth="1"/>
    <col min="14855" max="14855" width="11.21875" bestFit="1" customWidth="1"/>
    <col min="15093" max="15093" width="5.5546875" bestFit="1" customWidth="1"/>
    <col min="15094" max="15094" width="27.21875" customWidth="1"/>
    <col min="15095" max="15095" width="35.44140625" bestFit="1" customWidth="1"/>
    <col min="15096" max="15097" width="0" hidden="1" customWidth="1"/>
    <col min="15098" max="15099" width="12.21875" customWidth="1"/>
    <col min="15100" max="15103" width="0" hidden="1" customWidth="1"/>
    <col min="15104" max="15105" width="19" bestFit="1" customWidth="1"/>
    <col min="15106" max="15109" width="0" hidden="1" customWidth="1"/>
    <col min="15110" max="15110" width="19.33203125" bestFit="1" customWidth="1"/>
    <col min="15111" max="15111" width="11.21875" bestFit="1" customWidth="1"/>
    <col min="15349" max="15349" width="5.5546875" bestFit="1" customWidth="1"/>
    <col min="15350" max="15350" width="27.21875" customWidth="1"/>
    <col min="15351" max="15351" width="35.44140625" bestFit="1" customWidth="1"/>
    <col min="15352" max="15353" width="0" hidden="1" customWidth="1"/>
    <col min="15354" max="15355" width="12.21875" customWidth="1"/>
    <col min="15356" max="15359" width="0" hidden="1" customWidth="1"/>
    <col min="15360" max="15361" width="19" bestFit="1" customWidth="1"/>
    <col min="15362" max="15365" width="0" hidden="1" customWidth="1"/>
    <col min="15366" max="15366" width="19.33203125" bestFit="1" customWidth="1"/>
    <col min="15367" max="15367" width="11.21875" bestFit="1" customWidth="1"/>
    <col min="15605" max="15605" width="5.5546875" bestFit="1" customWidth="1"/>
    <col min="15606" max="15606" width="27.21875" customWidth="1"/>
    <col min="15607" max="15607" width="35.44140625" bestFit="1" customWidth="1"/>
    <col min="15608" max="15609" width="0" hidden="1" customWidth="1"/>
    <col min="15610" max="15611" width="12.21875" customWidth="1"/>
    <col min="15612" max="15615" width="0" hidden="1" customWidth="1"/>
    <col min="15616" max="15617" width="19" bestFit="1" customWidth="1"/>
    <col min="15618" max="15621" width="0" hidden="1" customWidth="1"/>
    <col min="15622" max="15622" width="19.33203125" bestFit="1" customWidth="1"/>
    <col min="15623" max="15623" width="11.21875" bestFit="1" customWidth="1"/>
    <col min="15861" max="15861" width="5.5546875" bestFit="1" customWidth="1"/>
    <col min="15862" max="15862" width="27.21875" customWidth="1"/>
    <col min="15863" max="15863" width="35.44140625" bestFit="1" customWidth="1"/>
    <col min="15864" max="15865" width="0" hidden="1" customWidth="1"/>
    <col min="15866" max="15867" width="12.21875" customWidth="1"/>
    <col min="15868" max="15871" width="0" hidden="1" customWidth="1"/>
    <col min="15872" max="15873" width="19" bestFit="1" customWidth="1"/>
    <col min="15874" max="15877" width="0" hidden="1" customWidth="1"/>
    <col min="15878" max="15878" width="19.33203125" bestFit="1" customWidth="1"/>
    <col min="15879" max="15879" width="11.21875" bestFit="1" customWidth="1"/>
    <col min="16117" max="16117" width="5.5546875" bestFit="1" customWidth="1"/>
    <col min="16118" max="16118" width="27.21875" customWidth="1"/>
    <col min="16119" max="16119" width="35.44140625" bestFit="1" customWidth="1"/>
    <col min="16120" max="16121" width="0" hidden="1" customWidth="1"/>
    <col min="16122" max="16123" width="12.21875" customWidth="1"/>
    <col min="16124" max="16127" width="0" hidden="1" customWidth="1"/>
    <col min="16128" max="16129" width="19" bestFit="1" customWidth="1"/>
    <col min="16130" max="16133" width="0" hidden="1" customWidth="1"/>
    <col min="16134" max="16134" width="19.33203125" bestFit="1" customWidth="1"/>
    <col min="16135" max="16135" width="11.21875" bestFit="1" customWidth="1"/>
  </cols>
  <sheetData>
    <row r="1" spans="1:6" ht="23.4" x14ac:dyDescent="0.45">
      <c r="A1" s="53" t="s">
        <v>0</v>
      </c>
      <c r="B1" s="53"/>
      <c r="C1" s="53"/>
      <c r="D1" s="53"/>
      <c r="E1" s="53"/>
    </row>
    <row r="2" spans="1:6" ht="23.4" x14ac:dyDescent="0.45">
      <c r="A2" s="53" t="s">
        <v>1</v>
      </c>
      <c r="B2" s="53"/>
      <c r="C2" s="53"/>
      <c r="D2" s="53"/>
      <c r="E2" s="53"/>
    </row>
    <row r="3" spans="1:6" ht="9" customHeight="1" x14ac:dyDescent="0.3">
      <c r="B3" s="1"/>
      <c r="C3" s="3"/>
      <c r="D3" s="3"/>
      <c r="E3" s="3"/>
    </row>
    <row r="4" spans="1:6" ht="9.75" customHeight="1" x14ac:dyDescent="0.5">
      <c r="B4" s="4"/>
      <c r="C4" s="5"/>
      <c r="D4" s="5"/>
      <c r="E4" s="5"/>
    </row>
    <row r="5" spans="1:6" ht="8.25" customHeight="1" thickBot="1" x14ac:dyDescent="0.55000000000000004">
      <c r="B5" s="4"/>
      <c r="C5" s="5"/>
      <c r="D5" s="5"/>
      <c r="E5" s="5"/>
    </row>
    <row r="6" spans="1:6" ht="28.8" thickBot="1" x14ac:dyDescent="0.4">
      <c r="A6" s="6" t="s">
        <v>2</v>
      </c>
      <c r="B6" s="7" t="s">
        <v>3</v>
      </c>
      <c r="C6" s="8" t="s">
        <v>3</v>
      </c>
      <c r="D6" s="54" t="s">
        <v>4</v>
      </c>
      <c r="E6" s="55"/>
    </row>
    <row r="7" spans="1:6" ht="14.4" x14ac:dyDescent="0.3">
      <c r="B7" s="9" t="s">
        <v>5</v>
      </c>
      <c r="C7" s="10"/>
      <c r="D7" s="13"/>
      <c r="E7" s="13"/>
      <c r="F7" s="56"/>
    </row>
    <row r="8" spans="1:6" ht="14.4" thickBot="1" x14ac:dyDescent="0.35">
      <c r="B8" s="14"/>
      <c r="C8" s="10"/>
      <c r="D8" s="15"/>
      <c r="E8" s="15"/>
      <c r="F8" s="56"/>
    </row>
    <row r="9" spans="1:6" ht="14.4" thickBot="1" x14ac:dyDescent="0.35">
      <c r="A9">
        <v>1</v>
      </c>
      <c r="B9" s="14" t="s">
        <v>6</v>
      </c>
      <c r="C9" s="10"/>
      <c r="D9" s="16" t="s">
        <v>7</v>
      </c>
      <c r="E9" s="16" t="s">
        <v>8</v>
      </c>
    </row>
    <row r="10" spans="1:6" x14ac:dyDescent="0.3">
      <c r="A10">
        <f>+A9+1</f>
        <v>2</v>
      </c>
      <c r="B10" s="17" t="s">
        <v>9</v>
      </c>
      <c r="C10" s="18" t="s">
        <v>10</v>
      </c>
      <c r="D10" s="19">
        <f>'[1]PP revenue fy19'!G12</f>
        <v>5454231.5</v>
      </c>
      <c r="E10" s="19">
        <f>'[1]PP revenue fy19'!H12</f>
        <v>5691372.0000000009</v>
      </c>
    </row>
    <row r="11" spans="1:6" x14ac:dyDescent="0.3">
      <c r="A11">
        <f t="shared" ref="A11:A74" si="0">+A10+1</f>
        <v>3</v>
      </c>
      <c r="B11" s="17" t="s">
        <v>11</v>
      </c>
      <c r="C11" s="18" t="s">
        <v>12</v>
      </c>
      <c r="D11" s="20">
        <f>'[1]PP revenue fy19'!G22</f>
        <v>1876225</v>
      </c>
      <c r="E11" s="20">
        <f>'[1]PP revenue fy19'!H22</f>
        <v>1957800</v>
      </c>
    </row>
    <row r="12" spans="1:6" x14ac:dyDescent="0.3">
      <c r="A12">
        <f t="shared" si="0"/>
        <v>4</v>
      </c>
      <c r="B12" s="17" t="s">
        <v>13</v>
      </c>
      <c r="C12" s="18" t="s">
        <v>14</v>
      </c>
      <c r="D12" s="21">
        <f>'[1]PP revenue fy19'!G25</f>
        <v>0</v>
      </c>
      <c r="E12" s="21">
        <f>'[1]PP revenue fy19'!G25</f>
        <v>0</v>
      </c>
    </row>
    <row r="13" spans="1:6" x14ac:dyDescent="0.3">
      <c r="A13">
        <f t="shared" si="0"/>
        <v>5</v>
      </c>
      <c r="B13" s="17" t="s">
        <v>15</v>
      </c>
      <c r="C13" s="18" t="s">
        <v>16</v>
      </c>
      <c r="D13" s="22"/>
      <c r="E13" s="22"/>
    </row>
    <row r="14" spans="1:6" x14ac:dyDescent="0.3">
      <c r="A14">
        <f t="shared" si="0"/>
        <v>6</v>
      </c>
      <c r="B14" s="14" t="s">
        <v>17</v>
      </c>
      <c r="C14" s="23" t="s">
        <v>18</v>
      </c>
      <c r="D14" s="25">
        <f>SUM(D10:D12)</f>
        <v>7330456.5</v>
      </c>
      <c r="E14" s="25">
        <f>SUM(E10:E12)</f>
        <v>7649172.0000000009</v>
      </c>
    </row>
    <row r="15" spans="1:6" ht="10.5" customHeight="1" x14ac:dyDescent="0.3">
      <c r="A15">
        <f t="shared" si="0"/>
        <v>7</v>
      </c>
      <c r="B15" s="26" t="s">
        <v>17</v>
      </c>
      <c r="C15" s="27"/>
      <c r="D15" s="20"/>
      <c r="E15" s="20"/>
    </row>
    <row r="16" spans="1:6" x14ac:dyDescent="0.3">
      <c r="A16">
        <f t="shared" si="0"/>
        <v>8</v>
      </c>
      <c r="B16" s="17" t="s">
        <v>19</v>
      </c>
      <c r="C16" s="18" t="s">
        <v>20</v>
      </c>
      <c r="D16" s="20">
        <v>5500</v>
      </c>
      <c r="E16" s="20">
        <v>5500</v>
      </c>
    </row>
    <row r="17" spans="1:6" x14ac:dyDescent="0.3">
      <c r="A17">
        <f t="shared" si="0"/>
        <v>9</v>
      </c>
      <c r="B17" s="28">
        <v>4215</v>
      </c>
      <c r="C17" s="29" t="s">
        <v>21</v>
      </c>
    </row>
    <row r="18" spans="1:6" x14ac:dyDescent="0.3">
      <c r="A18">
        <f t="shared" si="0"/>
        <v>10</v>
      </c>
      <c r="B18" s="17" t="s">
        <v>22</v>
      </c>
      <c r="C18" s="18" t="s">
        <v>23</v>
      </c>
      <c r="D18" s="20">
        <v>25000</v>
      </c>
      <c r="E18" s="20">
        <v>25000</v>
      </c>
    </row>
    <row r="19" spans="1:6" x14ac:dyDescent="0.3">
      <c r="A19">
        <f t="shared" si="0"/>
        <v>11</v>
      </c>
      <c r="B19" s="17" t="s">
        <v>24</v>
      </c>
      <c r="C19" s="18" t="s">
        <v>25</v>
      </c>
      <c r="D19" s="20"/>
      <c r="E19" s="20"/>
    </row>
    <row r="20" spans="1:6" x14ac:dyDescent="0.3">
      <c r="A20">
        <f t="shared" si="0"/>
        <v>12</v>
      </c>
      <c r="B20" s="17" t="s">
        <v>26</v>
      </c>
      <c r="C20" s="18" t="s">
        <v>27</v>
      </c>
      <c r="D20" s="20"/>
      <c r="E20" s="20"/>
    </row>
    <row r="21" spans="1:6" x14ac:dyDescent="0.3">
      <c r="A21">
        <f t="shared" si="0"/>
        <v>13</v>
      </c>
      <c r="B21" s="17" t="s">
        <v>28</v>
      </c>
      <c r="C21" s="18" t="s">
        <v>29</v>
      </c>
      <c r="D21" s="20"/>
      <c r="E21" s="20"/>
    </row>
    <row r="22" spans="1:6" x14ac:dyDescent="0.3">
      <c r="A22">
        <f t="shared" si="0"/>
        <v>14</v>
      </c>
      <c r="B22" s="17" t="s">
        <v>30</v>
      </c>
      <c r="C22" s="31" t="s">
        <v>31</v>
      </c>
    </row>
    <row r="23" spans="1:6" x14ac:dyDescent="0.3">
      <c r="A23">
        <f t="shared" si="0"/>
        <v>15</v>
      </c>
      <c r="B23" s="17" t="s">
        <v>32</v>
      </c>
      <c r="C23" s="18" t="s">
        <v>33</v>
      </c>
      <c r="D23" s="20">
        <v>25000</v>
      </c>
      <c r="E23" s="20">
        <v>25000</v>
      </c>
    </row>
    <row r="24" spans="1:6" x14ac:dyDescent="0.3">
      <c r="A24">
        <f t="shared" si="0"/>
        <v>16</v>
      </c>
    </row>
    <row r="25" spans="1:6" ht="14.4" thickBot="1" x14ac:dyDescent="0.35">
      <c r="A25">
        <f t="shared" si="0"/>
        <v>17</v>
      </c>
      <c r="B25" s="14" t="s">
        <v>17</v>
      </c>
      <c r="C25" s="23" t="s">
        <v>34</v>
      </c>
      <c r="D25" s="32">
        <f>+D14+D18+D20+D23+D16</f>
        <v>7385956.5</v>
      </c>
      <c r="E25" s="32">
        <f>+E14+E18+E20+E23+E16</f>
        <v>7704672.0000000009</v>
      </c>
      <c r="F25" s="33"/>
    </row>
    <row r="26" spans="1:6" ht="14.4" thickTop="1" x14ac:dyDescent="0.3">
      <c r="A26">
        <f t="shared" si="0"/>
        <v>18</v>
      </c>
      <c r="B26" s="34"/>
      <c r="C26" s="31"/>
    </row>
    <row r="27" spans="1:6" x14ac:dyDescent="0.3">
      <c r="A27">
        <f t="shared" si="0"/>
        <v>19</v>
      </c>
      <c r="B27" s="26" t="s">
        <v>17</v>
      </c>
      <c r="C27" s="27"/>
      <c r="D27" s="20"/>
      <c r="E27" s="20"/>
    </row>
    <row r="28" spans="1:6" ht="14.4" x14ac:dyDescent="0.3">
      <c r="A28">
        <f t="shared" si="0"/>
        <v>20</v>
      </c>
      <c r="B28" s="9" t="s">
        <v>35</v>
      </c>
      <c r="C28" s="10"/>
      <c r="D28" s="25"/>
      <c r="E28" s="25"/>
    </row>
    <row r="29" spans="1:6" x14ac:dyDescent="0.3">
      <c r="A29">
        <f t="shared" si="0"/>
        <v>21</v>
      </c>
      <c r="B29" s="17" t="s">
        <v>36</v>
      </c>
      <c r="C29" s="27" t="s">
        <v>37</v>
      </c>
      <c r="D29" s="22">
        <v>0</v>
      </c>
      <c r="E29" s="22">
        <v>0</v>
      </c>
    </row>
    <row r="30" spans="1:6" x14ac:dyDescent="0.3">
      <c r="A30">
        <f t="shared" si="0"/>
        <v>22</v>
      </c>
      <c r="B30" s="23" t="s">
        <v>38</v>
      </c>
      <c r="C30" s="27"/>
      <c r="D30" s="25">
        <f>SUM(D29)</f>
        <v>0</v>
      </c>
      <c r="E30" s="25">
        <f>SUM(E29)</f>
        <v>0</v>
      </c>
    </row>
    <row r="31" spans="1:6" x14ac:dyDescent="0.3">
      <c r="A31">
        <f t="shared" si="0"/>
        <v>23</v>
      </c>
      <c r="B31" s="35"/>
      <c r="C31" s="36"/>
      <c r="D31" s="37"/>
      <c r="E31" s="37"/>
    </row>
    <row r="32" spans="1:6" x14ac:dyDescent="0.3">
      <c r="A32">
        <f t="shared" si="0"/>
        <v>24</v>
      </c>
      <c r="B32" s="26"/>
      <c r="C32" s="27"/>
      <c r="D32" s="20"/>
      <c r="E32" s="20"/>
    </row>
    <row r="33" spans="1:7" x14ac:dyDescent="0.3">
      <c r="A33">
        <f t="shared" si="0"/>
        <v>25</v>
      </c>
      <c r="B33" s="26"/>
      <c r="C33" s="27"/>
      <c r="D33" s="20"/>
      <c r="E33" s="20"/>
    </row>
    <row r="34" spans="1:7" x14ac:dyDescent="0.3">
      <c r="A34">
        <f t="shared" si="0"/>
        <v>26</v>
      </c>
      <c r="B34" s="14" t="s">
        <v>39</v>
      </c>
      <c r="C34" s="10"/>
      <c r="D34" s="25"/>
      <c r="E34" s="25"/>
    </row>
    <row r="35" spans="1:7" x14ac:dyDescent="0.3">
      <c r="A35">
        <f t="shared" si="0"/>
        <v>27</v>
      </c>
      <c r="B35" s="17" t="s">
        <v>40</v>
      </c>
      <c r="C35" s="18" t="s">
        <v>41</v>
      </c>
      <c r="D35" s="20">
        <f>'[1]comp &amp; ben fy18'!J7</f>
        <v>221441</v>
      </c>
      <c r="E35" s="20">
        <f>+'[1]comp &amp; ben fy18'!J7</f>
        <v>221441</v>
      </c>
      <c r="G35" s="38"/>
    </row>
    <row r="36" spans="1:7" x14ac:dyDescent="0.3">
      <c r="A36">
        <f t="shared" si="0"/>
        <v>28</v>
      </c>
      <c r="B36" s="17" t="s">
        <v>43</v>
      </c>
      <c r="C36" s="18" t="s">
        <v>44</v>
      </c>
      <c r="D36" s="20">
        <f>+'[1]comp &amp; ben fy18'!J49</f>
        <v>539301</v>
      </c>
      <c r="E36" s="20">
        <f>+'[1]comp &amp; ben fy18'!J49</f>
        <v>539301</v>
      </c>
      <c r="G36" s="38"/>
    </row>
    <row r="37" spans="1:7" x14ac:dyDescent="0.3">
      <c r="A37">
        <f t="shared" si="0"/>
        <v>29</v>
      </c>
      <c r="B37" s="17" t="s">
        <v>45</v>
      </c>
      <c r="C37" s="18" t="s">
        <v>46</v>
      </c>
      <c r="D37" s="20">
        <f>+'[1]comp &amp; ben fy18'!J38</f>
        <v>445987</v>
      </c>
      <c r="E37" s="20">
        <f>+'[1]comp &amp; ben fy18'!J38</f>
        <v>445987</v>
      </c>
      <c r="G37" s="38"/>
    </row>
    <row r="38" spans="1:7" x14ac:dyDescent="0.3">
      <c r="A38">
        <f t="shared" si="0"/>
        <v>30</v>
      </c>
      <c r="B38" s="17" t="s">
        <v>47</v>
      </c>
      <c r="C38" s="18" t="s">
        <v>48</v>
      </c>
      <c r="D38" s="20">
        <f>+'[1]comp &amp; ben fy18'!J55</f>
        <v>197682</v>
      </c>
      <c r="E38" s="20">
        <f>+'[1]comp &amp; ben fy18'!J55</f>
        <v>197682</v>
      </c>
      <c r="G38" s="38"/>
    </row>
    <row r="39" spans="1:7" x14ac:dyDescent="0.3">
      <c r="A39">
        <f t="shared" si="0"/>
        <v>31</v>
      </c>
      <c r="B39" s="17" t="s">
        <v>49</v>
      </c>
      <c r="C39" s="18" t="s">
        <v>50</v>
      </c>
      <c r="D39" s="20">
        <f>+'[1]comp &amp; ben fy18'!J70</f>
        <v>750971</v>
      </c>
      <c r="E39" s="20">
        <f>+'[1]comp &amp; ben fy18'!J70</f>
        <v>750971</v>
      </c>
      <c r="G39" s="38"/>
    </row>
    <row r="40" spans="1:7" x14ac:dyDescent="0.3">
      <c r="A40">
        <f t="shared" si="0"/>
        <v>32</v>
      </c>
      <c r="B40" s="17" t="s">
        <v>51</v>
      </c>
      <c r="C40" s="18" t="s">
        <v>52</v>
      </c>
      <c r="D40" s="30">
        <f>+'[1]comp &amp; ben fy18'!J15</f>
        <v>468666</v>
      </c>
      <c r="E40" s="30">
        <f>+'[1]comp &amp; ben fy18'!J15</f>
        <v>468666</v>
      </c>
      <c r="G40" s="38"/>
    </row>
    <row r="41" spans="1:7" x14ac:dyDescent="0.3">
      <c r="A41">
        <f t="shared" si="0"/>
        <v>33</v>
      </c>
      <c r="B41" s="17" t="s">
        <v>53</v>
      </c>
      <c r="C41" s="18" t="s">
        <v>54</v>
      </c>
      <c r="D41" s="30">
        <f>+'[1]comp &amp; ben fy18'!J21</f>
        <v>179869</v>
      </c>
      <c r="E41" s="30">
        <f>+'[1]comp &amp; ben fy18'!J21</f>
        <v>179869</v>
      </c>
      <c r="G41" s="38"/>
    </row>
    <row r="42" spans="1:7" x14ac:dyDescent="0.3">
      <c r="A42">
        <f t="shared" si="0"/>
        <v>34</v>
      </c>
      <c r="B42" s="17" t="s">
        <v>55</v>
      </c>
      <c r="C42" s="18" t="s">
        <v>56</v>
      </c>
      <c r="D42" s="20"/>
      <c r="E42" s="20"/>
      <c r="G42" s="38"/>
    </row>
    <row r="43" spans="1:7" x14ac:dyDescent="0.3">
      <c r="A43">
        <f t="shared" si="0"/>
        <v>35</v>
      </c>
      <c r="B43" s="17" t="s">
        <v>57</v>
      </c>
      <c r="C43" s="18" t="s">
        <v>58</v>
      </c>
      <c r="D43" s="20"/>
      <c r="E43" s="20"/>
      <c r="G43" s="38"/>
    </row>
    <row r="44" spans="1:7" x14ac:dyDescent="0.3">
      <c r="A44">
        <f t="shared" si="0"/>
        <v>36</v>
      </c>
      <c r="B44" s="17" t="s">
        <v>59</v>
      </c>
      <c r="C44" s="18" t="s">
        <v>60</v>
      </c>
      <c r="D44" s="39">
        <f>+'[1]comp &amp; ben fy18'!J28</f>
        <v>75000</v>
      </c>
      <c r="E44" s="39">
        <f>+'[1]comp &amp; ben fy18'!J28</f>
        <v>75000</v>
      </c>
      <c r="G44" s="38"/>
    </row>
    <row r="45" spans="1:7" s="40" customFormat="1" x14ac:dyDescent="0.3">
      <c r="A45">
        <f t="shared" si="0"/>
        <v>37</v>
      </c>
      <c r="B45" s="23" t="s">
        <v>61</v>
      </c>
      <c r="D45" s="25">
        <f>SUM(D35:D44)</f>
        <v>2878917</v>
      </c>
      <c r="E45" s="25">
        <f>SUM(E35:E44)</f>
        <v>2878917</v>
      </c>
      <c r="G45" s="38"/>
    </row>
    <row r="46" spans="1:7" x14ac:dyDescent="0.3">
      <c r="A46">
        <f t="shared" si="0"/>
        <v>38</v>
      </c>
      <c r="B46" s="17"/>
      <c r="C46" s="18"/>
      <c r="D46" s="20"/>
      <c r="E46" s="20"/>
      <c r="G46" s="38"/>
    </row>
    <row r="47" spans="1:7" s="40" customFormat="1" x14ac:dyDescent="0.3">
      <c r="A47">
        <f t="shared" si="0"/>
        <v>39</v>
      </c>
      <c r="B47" s="14" t="s">
        <v>62</v>
      </c>
      <c r="C47" s="23"/>
      <c r="D47" s="25">
        <f>+'[1]comp &amp; ben fy18'!J77</f>
        <v>220237.15049999999</v>
      </c>
      <c r="E47" s="25">
        <f>+'[1]comp &amp; ben fy18'!J77</f>
        <v>220237.15049999999</v>
      </c>
      <c r="G47" s="38"/>
    </row>
    <row r="48" spans="1:7" s="40" customFormat="1" x14ac:dyDescent="0.3">
      <c r="A48">
        <f t="shared" si="0"/>
        <v>40</v>
      </c>
      <c r="B48" s="14" t="s">
        <v>63</v>
      </c>
      <c r="C48" s="23"/>
      <c r="D48" s="41"/>
      <c r="E48" s="41"/>
      <c r="G48" s="38"/>
    </row>
    <row r="49" spans="1:7" s="40" customFormat="1" x14ac:dyDescent="0.3">
      <c r="A49">
        <f t="shared" si="0"/>
        <v>41</v>
      </c>
      <c r="B49" s="17" t="s">
        <v>64</v>
      </c>
      <c r="C49" s="18" t="s">
        <v>65</v>
      </c>
      <c r="D49" s="20">
        <f>+'[1]comp &amp; ben fy18'!I90</f>
        <v>365101</v>
      </c>
      <c r="E49" s="20">
        <f>+'[1]comp &amp; ben fy18'!I90</f>
        <v>365101</v>
      </c>
      <c r="G49" s="38"/>
    </row>
    <row r="50" spans="1:7" s="40" customFormat="1" x14ac:dyDescent="0.3">
      <c r="A50">
        <f t="shared" si="0"/>
        <v>42</v>
      </c>
      <c r="B50" s="17" t="s">
        <v>66</v>
      </c>
      <c r="C50" s="18" t="s">
        <v>67</v>
      </c>
      <c r="D50" s="20"/>
      <c r="E50" s="20"/>
      <c r="G50" s="38"/>
    </row>
    <row r="51" spans="1:7" s="40" customFormat="1" x14ac:dyDescent="0.3">
      <c r="A51">
        <f t="shared" si="0"/>
        <v>43</v>
      </c>
      <c r="B51" s="17" t="s">
        <v>68</v>
      </c>
      <c r="C51" s="18" t="s">
        <v>69</v>
      </c>
      <c r="D51" s="20"/>
      <c r="E51" s="20"/>
      <c r="G51" s="38"/>
    </row>
    <row r="52" spans="1:7" s="40" customFormat="1" x14ac:dyDescent="0.3">
      <c r="A52">
        <f t="shared" si="0"/>
        <v>44</v>
      </c>
      <c r="B52" s="17" t="s">
        <v>70</v>
      </c>
      <c r="C52" s="18" t="s">
        <v>71</v>
      </c>
      <c r="D52" s="22">
        <f>+'[1]debt and banking fy16'!J9</f>
        <v>48000</v>
      </c>
      <c r="E52" s="22">
        <f>+'[1]debt and banking fy16'!J9</f>
        <v>48000</v>
      </c>
      <c r="G52" s="38"/>
    </row>
    <row r="53" spans="1:7" s="40" customFormat="1" x14ac:dyDescent="0.3">
      <c r="A53">
        <f t="shared" si="0"/>
        <v>45</v>
      </c>
      <c r="B53" s="23" t="s">
        <v>72</v>
      </c>
      <c r="C53" s="18"/>
      <c r="D53" s="25">
        <f>SUM(D49:D52)</f>
        <v>413101</v>
      </c>
      <c r="E53" s="25">
        <f>SUM(E49:E52)</f>
        <v>413101</v>
      </c>
      <c r="F53" s="42"/>
      <c r="G53" s="38"/>
    </row>
    <row r="54" spans="1:7" x14ac:dyDescent="0.3">
      <c r="A54">
        <f t="shared" si="0"/>
        <v>46</v>
      </c>
      <c r="B54" s="14"/>
      <c r="C54" s="23"/>
      <c r="D54" s="20"/>
      <c r="E54" s="20"/>
      <c r="F54" s="43"/>
      <c r="G54" s="38"/>
    </row>
    <row r="55" spans="1:7" x14ac:dyDescent="0.3">
      <c r="A55">
        <f t="shared" si="0"/>
        <v>47</v>
      </c>
      <c r="B55" s="14" t="s">
        <v>73</v>
      </c>
      <c r="C55" s="23"/>
      <c r="D55" s="20"/>
      <c r="E55" s="20"/>
      <c r="G55" s="38"/>
    </row>
    <row r="56" spans="1:7" x14ac:dyDescent="0.3">
      <c r="A56">
        <f t="shared" si="0"/>
        <v>48</v>
      </c>
      <c r="B56" s="17" t="s">
        <v>74</v>
      </c>
      <c r="C56" s="18" t="s">
        <v>75</v>
      </c>
      <c r="D56" s="20"/>
      <c r="E56" s="20"/>
      <c r="G56" s="38"/>
    </row>
    <row r="57" spans="1:7" x14ac:dyDescent="0.3">
      <c r="A57">
        <f t="shared" si="0"/>
        <v>49</v>
      </c>
      <c r="B57" s="17" t="s">
        <v>76</v>
      </c>
      <c r="C57" s="18" t="s">
        <v>77</v>
      </c>
      <c r="D57" s="22">
        <f>+[1]OtherPersonnel!H7</f>
        <v>50000</v>
      </c>
      <c r="E57" s="22">
        <f>+[1]OtherPersonnel!H7</f>
        <v>50000</v>
      </c>
      <c r="G57" s="38"/>
    </row>
    <row r="58" spans="1:7" s="40" customFormat="1" x14ac:dyDescent="0.3">
      <c r="A58">
        <f t="shared" si="0"/>
        <v>50</v>
      </c>
      <c r="B58" s="23" t="s">
        <v>78</v>
      </c>
      <c r="C58" s="23"/>
      <c r="D58" s="25">
        <f>SUM(D56:D57)</f>
        <v>50000</v>
      </c>
      <c r="E58" s="25">
        <f>SUM(E56:E57)</f>
        <v>50000</v>
      </c>
      <c r="G58" s="38"/>
    </row>
    <row r="59" spans="1:7" x14ac:dyDescent="0.3">
      <c r="A59">
        <f t="shared" si="0"/>
        <v>51</v>
      </c>
      <c r="B59" s="17"/>
      <c r="C59" s="18"/>
      <c r="D59" s="20"/>
      <c r="E59" s="20"/>
      <c r="G59" s="38"/>
    </row>
    <row r="60" spans="1:7" s="40" customFormat="1" x14ac:dyDescent="0.3">
      <c r="A60">
        <f t="shared" si="0"/>
        <v>52</v>
      </c>
      <c r="B60" s="14" t="s">
        <v>79</v>
      </c>
      <c r="C60" s="23" t="s">
        <v>42</v>
      </c>
      <c r="D60" s="25">
        <f>+[1]OtherPersonnel!H13</f>
        <v>58000</v>
      </c>
      <c r="E60" s="25">
        <f>+[1]OtherPersonnel!H13</f>
        <v>58000</v>
      </c>
      <c r="G60" s="38"/>
    </row>
    <row r="61" spans="1:7" x14ac:dyDescent="0.3">
      <c r="A61">
        <f t="shared" si="0"/>
        <v>53</v>
      </c>
      <c r="B61" s="18"/>
      <c r="C61" s="18"/>
      <c r="D61" s="20"/>
      <c r="E61" s="20"/>
      <c r="G61" s="38"/>
    </row>
    <row r="62" spans="1:7" x14ac:dyDescent="0.3">
      <c r="A62">
        <f t="shared" si="0"/>
        <v>54</v>
      </c>
      <c r="B62" s="14" t="s">
        <v>80</v>
      </c>
      <c r="C62" s="18" t="s">
        <v>42</v>
      </c>
      <c r="D62" s="20"/>
      <c r="E62" s="20"/>
      <c r="G62" s="38"/>
    </row>
    <row r="63" spans="1:7" x14ac:dyDescent="0.3">
      <c r="A63">
        <f t="shared" si="0"/>
        <v>55</v>
      </c>
      <c r="B63" s="17" t="s">
        <v>81</v>
      </c>
      <c r="C63" s="18" t="s">
        <v>82</v>
      </c>
      <c r="D63" s="20"/>
      <c r="E63" s="20"/>
      <c r="G63" s="38"/>
    </row>
    <row r="64" spans="1:7" x14ac:dyDescent="0.3">
      <c r="A64">
        <f t="shared" si="0"/>
        <v>56</v>
      </c>
      <c r="B64" s="17" t="s">
        <v>83</v>
      </c>
      <c r="C64" s="18" t="s">
        <v>84</v>
      </c>
      <c r="D64" s="20">
        <f>+[1]Capital!K7+[1]Capital!K10</f>
        <v>630000</v>
      </c>
      <c r="E64" s="20">
        <f>+[1]Capital!K7+[1]Capital!K10</f>
        <v>630000</v>
      </c>
      <c r="G64" s="38"/>
    </row>
    <row r="65" spans="1:7" x14ac:dyDescent="0.3">
      <c r="A65">
        <f t="shared" si="0"/>
        <v>57</v>
      </c>
      <c r="B65" s="17" t="s">
        <v>85</v>
      </c>
      <c r="C65" s="18" t="s">
        <v>86</v>
      </c>
      <c r="D65" s="20">
        <v>0</v>
      </c>
      <c r="E65" s="20">
        <v>0</v>
      </c>
      <c r="G65" s="38"/>
    </row>
    <row r="66" spans="1:7" x14ac:dyDescent="0.3">
      <c r="A66">
        <f t="shared" si="0"/>
        <v>58</v>
      </c>
      <c r="B66" s="17" t="s">
        <v>87</v>
      </c>
      <c r="C66" s="18" t="s">
        <v>88</v>
      </c>
      <c r="D66" s="20">
        <f>+'[1]Direct Student'!K9</f>
        <v>65000</v>
      </c>
      <c r="E66" s="20">
        <f>+'[1]Direct Student'!K9</f>
        <v>65000</v>
      </c>
      <c r="G66" s="38"/>
    </row>
    <row r="67" spans="1:7" x14ac:dyDescent="0.3">
      <c r="A67">
        <f t="shared" si="0"/>
        <v>59</v>
      </c>
      <c r="B67" s="17" t="s">
        <v>89</v>
      </c>
      <c r="C67" s="18" t="s">
        <v>90</v>
      </c>
      <c r="D67" s="30">
        <f>+'[1]Direct Student'!K28</f>
        <v>1052000</v>
      </c>
      <c r="E67" s="30">
        <f>+'[1]Direct Student'!K28</f>
        <v>1052000</v>
      </c>
      <c r="G67" s="38"/>
    </row>
    <row r="68" spans="1:7" x14ac:dyDescent="0.3">
      <c r="A68">
        <f t="shared" si="0"/>
        <v>60</v>
      </c>
      <c r="B68" s="17" t="s">
        <v>91</v>
      </c>
      <c r="C68" s="18" t="s">
        <v>92</v>
      </c>
      <c r="D68" s="21">
        <f>+'[1]Direct Student'!K32</f>
        <v>15000</v>
      </c>
      <c r="E68" s="21">
        <f>+'[1]Direct Student'!K32</f>
        <v>15000</v>
      </c>
      <c r="G68" s="38"/>
    </row>
    <row r="69" spans="1:7" x14ac:dyDescent="0.3">
      <c r="A69">
        <f t="shared" si="0"/>
        <v>61</v>
      </c>
      <c r="B69" s="17" t="s">
        <v>93</v>
      </c>
      <c r="C69" s="18" t="s">
        <v>94</v>
      </c>
      <c r="D69" s="21">
        <f>+'[1]Direct Student'!K18</f>
        <v>26250</v>
      </c>
      <c r="E69" s="21">
        <f>+'[1]Direct Student'!K18</f>
        <v>26250</v>
      </c>
      <c r="G69" s="38"/>
    </row>
    <row r="70" spans="1:7" x14ac:dyDescent="0.3">
      <c r="A70">
        <f t="shared" si="0"/>
        <v>62</v>
      </c>
      <c r="B70" s="17" t="s">
        <v>95</v>
      </c>
      <c r="C70" s="18" t="s">
        <v>96</v>
      </c>
      <c r="D70" s="21">
        <f>+'[1]Direct Student'!K14</f>
        <v>40000</v>
      </c>
      <c r="E70" s="21">
        <f>+'[1]Direct Student'!K14</f>
        <v>40000</v>
      </c>
      <c r="G70" s="38"/>
    </row>
    <row r="71" spans="1:7" x14ac:dyDescent="0.3">
      <c r="A71">
        <f t="shared" si="0"/>
        <v>63</v>
      </c>
      <c r="B71" s="17" t="s">
        <v>97</v>
      </c>
      <c r="C71" s="18" t="s">
        <v>98</v>
      </c>
      <c r="D71" s="22">
        <f>+'[1]Direct Student'!K15</f>
        <v>0</v>
      </c>
      <c r="E71" s="22">
        <f>+'[1]Direct Student'!K15</f>
        <v>0</v>
      </c>
      <c r="G71" s="38"/>
    </row>
    <row r="72" spans="1:7" s="40" customFormat="1" x14ac:dyDescent="0.3">
      <c r="A72">
        <f t="shared" si="0"/>
        <v>64</v>
      </c>
      <c r="B72" s="14" t="s">
        <v>99</v>
      </c>
      <c r="C72" s="23"/>
      <c r="D72" s="25">
        <f>SUM(D63:D69)</f>
        <v>1788250</v>
      </c>
      <c r="E72" s="25">
        <f>SUM(E63:E69)</f>
        <v>1788250</v>
      </c>
      <c r="F72" s="42"/>
      <c r="G72" s="38"/>
    </row>
    <row r="73" spans="1:7" x14ac:dyDescent="0.3">
      <c r="A73">
        <f t="shared" si="0"/>
        <v>65</v>
      </c>
      <c r="B73" s="18"/>
      <c r="C73" s="18"/>
      <c r="D73" s="20"/>
      <c r="E73" s="20"/>
      <c r="G73" s="38"/>
    </row>
    <row r="74" spans="1:7" x14ac:dyDescent="0.3">
      <c r="A74">
        <f t="shared" si="0"/>
        <v>66</v>
      </c>
      <c r="B74" s="14" t="s">
        <v>100</v>
      </c>
      <c r="C74" s="18"/>
      <c r="G74" s="38"/>
    </row>
    <row r="75" spans="1:7" x14ac:dyDescent="0.3">
      <c r="A75">
        <f t="shared" ref="A75:A129" si="1">+A74+1</f>
        <v>67</v>
      </c>
      <c r="B75" s="17" t="s">
        <v>101</v>
      </c>
      <c r="C75" s="18" t="s">
        <v>102</v>
      </c>
      <c r="D75" s="20">
        <f>+[1]Occupancy!I11</f>
        <v>51540</v>
      </c>
      <c r="E75" s="20">
        <f>+[1]Occupancy!I11</f>
        <v>51540</v>
      </c>
      <c r="G75" s="38"/>
    </row>
    <row r="76" spans="1:7" x14ac:dyDescent="0.3">
      <c r="A76">
        <f t="shared" si="1"/>
        <v>68</v>
      </c>
      <c r="B76" s="17" t="s">
        <v>103</v>
      </c>
      <c r="C76" s="18" t="s">
        <v>104</v>
      </c>
      <c r="D76" s="20">
        <f>+[1]Occupancy!I17</f>
        <v>10000</v>
      </c>
      <c r="E76" s="20">
        <f>+[1]Occupancy!I17</f>
        <v>10000</v>
      </c>
      <c r="G76" s="38"/>
    </row>
    <row r="77" spans="1:7" x14ac:dyDescent="0.3">
      <c r="A77">
        <f t="shared" si="1"/>
        <v>69</v>
      </c>
      <c r="B77" s="17" t="s">
        <v>105</v>
      </c>
      <c r="C77" s="18" t="s">
        <v>106</v>
      </c>
      <c r="D77" s="20">
        <f>+[1]Occupancy!I23</f>
        <v>105300</v>
      </c>
      <c r="E77" s="20">
        <f>+[1]Occupancy!I23</f>
        <v>105300</v>
      </c>
      <c r="G77" s="38"/>
    </row>
    <row r="78" spans="1:7" x14ac:dyDescent="0.3">
      <c r="A78">
        <f t="shared" si="1"/>
        <v>70</v>
      </c>
      <c r="B78" s="17" t="s">
        <v>107</v>
      </c>
      <c r="C78" s="18" t="s">
        <v>108</v>
      </c>
      <c r="D78" s="22">
        <f>+[1]Occupancy!I28</f>
        <v>16800</v>
      </c>
      <c r="E78" s="22">
        <f>+[1]Occupancy!I28</f>
        <v>16800</v>
      </c>
      <c r="G78" s="38"/>
    </row>
    <row r="79" spans="1:7" s="40" customFormat="1" x14ac:dyDescent="0.3">
      <c r="A79">
        <f t="shared" si="1"/>
        <v>71</v>
      </c>
      <c r="B79" s="14" t="s">
        <v>109</v>
      </c>
      <c r="C79" s="23"/>
      <c r="D79" s="25">
        <f>SUM(D75:D78)</f>
        <v>183640</v>
      </c>
      <c r="E79" s="25">
        <f>SUM(E75:E78)</f>
        <v>183640</v>
      </c>
      <c r="G79" s="38"/>
    </row>
    <row r="80" spans="1:7" x14ac:dyDescent="0.3">
      <c r="A80">
        <f t="shared" si="1"/>
        <v>72</v>
      </c>
      <c r="B80" s="18"/>
      <c r="C80" s="18"/>
      <c r="D80" s="20"/>
      <c r="E80" s="20"/>
      <c r="G80" s="38"/>
    </row>
    <row r="81" spans="1:7" s="40" customFormat="1" x14ac:dyDescent="0.3">
      <c r="A81">
        <f t="shared" si="1"/>
        <v>73</v>
      </c>
      <c r="B81" s="14" t="s">
        <v>110</v>
      </c>
      <c r="C81" s="23" t="s">
        <v>42</v>
      </c>
      <c r="D81" s="25">
        <f>+[1]Occupancy!I34</f>
        <v>1266900</v>
      </c>
      <c r="E81" s="25">
        <f>+[1]Occupancy!I34</f>
        <v>1266900</v>
      </c>
      <c r="G81" s="38"/>
    </row>
    <row r="82" spans="1:7" s="40" customFormat="1" x14ac:dyDescent="0.3">
      <c r="A82">
        <f t="shared" si="1"/>
        <v>74</v>
      </c>
      <c r="B82" s="23" t="s">
        <v>111</v>
      </c>
      <c r="C82" s="23"/>
      <c r="D82" s="44">
        <f>SUM([1]Capital!L61)</f>
        <v>64000</v>
      </c>
      <c r="E82" s="44">
        <f>SUM([1]Capital!L61)</f>
        <v>64000</v>
      </c>
      <c r="G82" s="38"/>
    </row>
    <row r="83" spans="1:7" x14ac:dyDescent="0.3">
      <c r="A83">
        <f t="shared" si="1"/>
        <v>75</v>
      </c>
      <c r="B83" s="18"/>
      <c r="C83" s="18"/>
      <c r="D83" s="20"/>
      <c r="E83" s="20"/>
      <c r="G83" s="38"/>
    </row>
    <row r="84" spans="1:7" s="40" customFormat="1" x14ac:dyDescent="0.3">
      <c r="A84">
        <f t="shared" si="1"/>
        <v>76</v>
      </c>
      <c r="B84" s="14" t="s">
        <v>112</v>
      </c>
      <c r="C84" s="23" t="s">
        <v>42</v>
      </c>
      <c r="D84" s="25"/>
      <c r="E84" s="25"/>
      <c r="G84" s="38"/>
    </row>
    <row r="85" spans="1:7" x14ac:dyDescent="0.3">
      <c r="A85">
        <f t="shared" si="1"/>
        <v>77</v>
      </c>
      <c r="B85" s="17" t="s">
        <v>113</v>
      </c>
      <c r="C85" s="18" t="s">
        <v>114</v>
      </c>
      <c r="D85" s="20">
        <v>0</v>
      </c>
      <c r="E85" s="20">
        <v>0</v>
      </c>
      <c r="G85" s="38"/>
    </row>
    <row r="86" spans="1:7" ht="12.75" customHeight="1" x14ac:dyDescent="0.3">
      <c r="A86">
        <f t="shared" si="1"/>
        <v>78</v>
      </c>
      <c r="B86" s="17" t="s">
        <v>115</v>
      </c>
      <c r="C86" s="18" t="s">
        <v>116</v>
      </c>
      <c r="D86" s="20">
        <f>+'[1]Office '!I10</f>
        <v>36000</v>
      </c>
      <c r="E86" s="20">
        <f>+'[1]Office '!I10</f>
        <v>36000</v>
      </c>
      <c r="G86" s="38"/>
    </row>
    <row r="87" spans="1:7" ht="12.75" customHeight="1" x14ac:dyDescent="0.3">
      <c r="A87">
        <f t="shared" si="1"/>
        <v>79</v>
      </c>
      <c r="B87" s="17" t="s">
        <v>117</v>
      </c>
      <c r="C87" s="18" t="s">
        <v>118</v>
      </c>
      <c r="D87" s="20"/>
      <c r="E87" s="20"/>
      <c r="G87" s="38"/>
    </row>
    <row r="88" spans="1:7" ht="12.75" customHeight="1" x14ac:dyDescent="0.3">
      <c r="A88">
        <f t="shared" si="1"/>
        <v>80</v>
      </c>
      <c r="B88" s="17" t="s">
        <v>119</v>
      </c>
      <c r="C88" s="18" t="s">
        <v>120</v>
      </c>
      <c r="D88" s="20">
        <f>+[1]Capital!K18</f>
        <v>10000</v>
      </c>
      <c r="E88" s="20">
        <f>+[1]Capital!K18</f>
        <v>10000</v>
      </c>
      <c r="G88" s="38"/>
    </row>
    <row r="89" spans="1:7" ht="12.75" customHeight="1" x14ac:dyDescent="0.3">
      <c r="A89">
        <f t="shared" si="1"/>
        <v>81</v>
      </c>
      <c r="B89" s="17" t="s">
        <v>121</v>
      </c>
      <c r="C89" s="18" t="s">
        <v>122</v>
      </c>
      <c r="D89" s="22">
        <f>+'[1]Office '!I16</f>
        <v>14000</v>
      </c>
      <c r="E89" s="22">
        <f>+'[1]Office '!I16</f>
        <v>14000</v>
      </c>
      <c r="G89" s="38"/>
    </row>
    <row r="90" spans="1:7" ht="12.75" customHeight="1" x14ac:dyDescent="0.3">
      <c r="A90">
        <f t="shared" si="1"/>
        <v>82</v>
      </c>
      <c r="B90" s="14" t="s">
        <v>123</v>
      </c>
      <c r="C90" s="18"/>
      <c r="D90" s="20">
        <f>SUM(D88:D89)</f>
        <v>24000</v>
      </c>
      <c r="E90" s="20">
        <f>SUM(E88:E89)</f>
        <v>24000</v>
      </c>
      <c r="G90" s="38"/>
    </row>
    <row r="91" spans="1:7" ht="12.75" customHeight="1" x14ac:dyDescent="0.3">
      <c r="A91">
        <f t="shared" si="1"/>
        <v>83</v>
      </c>
      <c r="B91" s="17"/>
      <c r="C91" s="18"/>
      <c r="D91" s="20"/>
      <c r="E91" s="20"/>
      <c r="G91" s="38"/>
    </row>
    <row r="92" spans="1:7" x14ac:dyDescent="0.3">
      <c r="A92">
        <f t="shared" si="1"/>
        <v>84</v>
      </c>
      <c r="B92" s="17" t="s">
        <v>124</v>
      </c>
      <c r="C92" s="18" t="s">
        <v>125</v>
      </c>
      <c r="D92" s="20">
        <v>0</v>
      </c>
      <c r="E92" s="20">
        <v>0</v>
      </c>
      <c r="G92" s="38"/>
    </row>
    <row r="93" spans="1:7" x14ac:dyDescent="0.3">
      <c r="A93">
        <f t="shared" si="1"/>
        <v>85</v>
      </c>
      <c r="B93" s="17" t="s">
        <v>126</v>
      </c>
      <c r="C93" s="18" t="s">
        <v>127</v>
      </c>
      <c r="D93" s="20">
        <f>+'[1]Office '!I26</f>
        <v>26220</v>
      </c>
      <c r="E93" s="20">
        <f>+'[1]Office '!I26</f>
        <v>26220</v>
      </c>
      <c r="G93" s="38"/>
    </row>
    <row r="94" spans="1:7" x14ac:dyDescent="0.3">
      <c r="A94">
        <f t="shared" si="1"/>
        <v>86</v>
      </c>
      <c r="B94" s="17" t="s">
        <v>128</v>
      </c>
      <c r="C94" s="18" t="s">
        <v>129</v>
      </c>
      <c r="D94" s="20">
        <f>+'[1]Office '!I33</f>
        <v>35000</v>
      </c>
      <c r="E94" s="20">
        <f>+'[1]Office '!I33</f>
        <v>35000</v>
      </c>
      <c r="G94" s="38"/>
    </row>
    <row r="95" spans="1:7" x14ac:dyDescent="0.3">
      <c r="A95">
        <f t="shared" si="1"/>
        <v>87</v>
      </c>
      <c r="B95" s="17" t="s">
        <v>130</v>
      </c>
      <c r="C95" s="18" t="s">
        <v>131</v>
      </c>
      <c r="D95" s="21">
        <f>+'[1]Office '!I33</f>
        <v>35000</v>
      </c>
      <c r="E95" s="21">
        <f>+'[1]Office '!I33</f>
        <v>35000</v>
      </c>
      <c r="G95" s="38"/>
    </row>
    <row r="96" spans="1:7" x14ac:dyDescent="0.3">
      <c r="A96">
        <f t="shared" si="1"/>
        <v>88</v>
      </c>
      <c r="B96" s="17" t="s">
        <v>132</v>
      </c>
      <c r="C96" s="31" t="s">
        <v>133</v>
      </c>
      <c r="D96" s="45">
        <f>+[1]Leases!I7+[1]Leases!I11</f>
        <v>12720</v>
      </c>
      <c r="E96" s="45">
        <f>+[1]Leases!I7+[1]Leases!I11</f>
        <v>12720</v>
      </c>
      <c r="G96" s="38"/>
    </row>
    <row r="97" spans="1:7" x14ac:dyDescent="0.3">
      <c r="A97">
        <f t="shared" si="1"/>
        <v>89</v>
      </c>
      <c r="B97" s="34" t="s">
        <v>134</v>
      </c>
      <c r="C97" s="18" t="s">
        <v>135</v>
      </c>
      <c r="D97" s="22">
        <f>+'[1]Office '!I46</f>
        <v>20000</v>
      </c>
      <c r="E97" s="22">
        <f>+'[1]Office '!I46</f>
        <v>20000</v>
      </c>
      <c r="G97" s="38"/>
    </row>
    <row r="98" spans="1:7" s="40" customFormat="1" x14ac:dyDescent="0.3">
      <c r="A98">
        <f t="shared" si="1"/>
        <v>90</v>
      </c>
      <c r="B98" s="14" t="s">
        <v>136</v>
      </c>
      <c r="C98" s="10"/>
      <c r="D98" s="15">
        <f>+D85+D86+D90+D92+D93+D94+D95+D96+D97</f>
        <v>188940</v>
      </c>
      <c r="E98" s="15">
        <f>+E85+E86+E90+E92+E93+E94+E95+E96+E97</f>
        <v>188940</v>
      </c>
      <c r="G98" s="38"/>
    </row>
    <row r="99" spans="1:7" x14ac:dyDescent="0.3">
      <c r="A99">
        <f t="shared" si="1"/>
        <v>91</v>
      </c>
      <c r="B99" s="23"/>
      <c r="C99" s="10"/>
      <c r="D99" s="25"/>
      <c r="E99" s="25"/>
      <c r="G99" s="38"/>
    </row>
    <row r="100" spans="1:7" s="40" customFormat="1" x14ac:dyDescent="0.3">
      <c r="A100">
        <f t="shared" si="1"/>
        <v>92</v>
      </c>
      <c r="B100" s="14" t="s">
        <v>137</v>
      </c>
      <c r="C100" s="23"/>
      <c r="D100" s="44"/>
      <c r="E100" s="44"/>
      <c r="G100" s="38"/>
    </row>
    <row r="101" spans="1:7" x14ac:dyDescent="0.3">
      <c r="A101">
        <f t="shared" si="1"/>
        <v>93</v>
      </c>
      <c r="B101" s="17" t="s">
        <v>138</v>
      </c>
      <c r="C101" s="18" t="s">
        <v>139</v>
      </c>
      <c r="D101" s="20">
        <f>+[1]ProfessionalFees!H10</f>
        <v>69600</v>
      </c>
      <c r="E101" s="20">
        <f>+[1]ProfessionalFees!H10</f>
        <v>69600</v>
      </c>
      <c r="G101" s="38"/>
    </row>
    <row r="102" spans="1:7" x14ac:dyDescent="0.3">
      <c r="A102">
        <f t="shared" si="1"/>
        <v>94</v>
      </c>
      <c r="B102" s="17" t="s">
        <v>140</v>
      </c>
      <c r="C102" s="18" t="s">
        <v>141</v>
      </c>
      <c r="D102" s="20">
        <f>+[1]ProfessionalFees!H15</f>
        <v>117600</v>
      </c>
      <c r="E102" s="20">
        <f>+[1]ProfessionalFees!H15</f>
        <v>117600</v>
      </c>
      <c r="G102" s="38"/>
    </row>
    <row r="103" spans="1:7" x14ac:dyDescent="0.3">
      <c r="A103">
        <f t="shared" si="1"/>
        <v>95</v>
      </c>
      <c r="B103" s="17" t="s">
        <v>142</v>
      </c>
      <c r="C103" s="18" t="s">
        <v>143</v>
      </c>
      <c r="D103" s="20">
        <f>+[1]ProfessionalFees!H22</f>
        <v>8400</v>
      </c>
      <c r="E103" s="20">
        <f>+[1]ProfessionalFees!H22</f>
        <v>8400</v>
      </c>
      <c r="G103" s="38"/>
    </row>
    <row r="104" spans="1:7" x14ac:dyDescent="0.3">
      <c r="A104">
        <f t="shared" si="1"/>
        <v>96</v>
      </c>
      <c r="B104" s="17" t="s">
        <v>144</v>
      </c>
      <c r="C104" s="18" t="s">
        <v>145</v>
      </c>
      <c r="D104" s="20">
        <v>0</v>
      </c>
      <c r="E104" s="20">
        <v>0</v>
      </c>
      <c r="G104" s="38"/>
    </row>
    <row r="105" spans="1:7" x14ac:dyDescent="0.3">
      <c r="A105">
        <f t="shared" si="1"/>
        <v>97</v>
      </c>
      <c r="B105" s="18" t="s">
        <v>146</v>
      </c>
      <c r="C105" s="18" t="s">
        <v>147</v>
      </c>
      <c r="D105" s="21">
        <v>0</v>
      </c>
      <c r="E105" s="21">
        <v>0</v>
      </c>
      <c r="G105" s="38"/>
    </row>
    <row r="106" spans="1:7" x14ac:dyDescent="0.3">
      <c r="A106">
        <f t="shared" si="1"/>
        <v>98</v>
      </c>
      <c r="B106" s="18" t="s">
        <v>148</v>
      </c>
      <c r="C106" s="18" t="s">
        <v>149</v>
      </c>
      <c r="D106" s="21"/>
      <c r="E106" s="21"/>
      <c r="G106" s="38"/>
    </row>
    <row r="107" spans="1:7" x14ac:dyDescent="0.3">
      <c r="A107">
        <f t="shared" si="1"/>
        <v>99</v>
      </c>
      <c r="B107" s="18" t="s">
        <v>150</v>
      </c>
      <c r="C107" s="18" t="s">
        <v>151</v>
      </c>
      <c r="D107" s="22"/>
      <c r="E107" s="22"/>
      <c r="G107" s="38"/>
    </row>
    <row r="108" spans="1:7" s="40" customFormat="1" x14ac:dyDescent="0.3">
      <c r="A108">
        <f t="shared" si="1"/>
        <v>100</v>
      </c>
      <c r="B108" s="14" t="s">
        <v>152</v>
      </c>
      <c r="C108" s="46"/>
      <c r="D108" s="25">
        <f>SUM(D101:D105)</f>
        <v>195600</v>
      </c>
      <c r="E108" s="25">
        <f>SUM(E101:E105)</f>
        <v>195600</v>
      </c>
      <c r="G108" s="38"/>
    </row>
    <row r="109" spans="1:7" x14ac:dyDescent="0.3">
      <c r="A109">
        <f t="shared" si="1"/>
        <v>101</v>
      </c>
      <c r="B109" s="18"/>
      <c r="C109" s="18"/>
      <c r="D109" s="20"/>
      <c r="E109" s="20"/>
      <c r="G109" s="38"/>
    </row>
    <row r="110" spans="1:7" s="40" customFormat="1" x14ac:dyDescent="0.3">
      <c r="A110">
        <f t="shared" si="1"/>
        <v>102</v>
      </c>
      <c r="B110" s="23" t="s">
        <v>153</v>
      </c>
      <c r="C110" s="23"/>
      <c r="D110" s="25"/>
      <c r="E110" s="25"/>
      <c r="G110" s="38"/>
    </row>
    <row r="111" spans="1:7" x14ac:dyDescent="0.3">
      <c r="A111">
        <f t="shared" si="1"/>
        <v>103</v>
      </c>
      <c r="B111" s="18" t="s">
        <v>154</v>
      </c>
      <c r="C111" s="18" t="s">
        <v>155</v>
      </c>
      <c r="D111" s="20">
        <f>+[1]ProfessionalFees!H29</f>
        <v>9000</v>
      </c>
      <c r="E111" s="20">
        <f>+[1]ProfessionalFees!H29</f>
        <v>9000</v>
      </c>
      <c r="G111" s="38"/>
    </row>
    <row r="112" spans="1:7" x14ac:dyDescent="0.3">
      <c r="A112">
        <f t="shared" si="1"/>
        <v>104</v>
      </c>
      <c r="B112" s="18" t="s">
        <v>156</v>
      </c>
      <c r="C112" s="18" t="s">
        <v>157</v>
      </c>
      <c r="D112" s="20">
        <f>+'[1]debt and banking fy16'!H10</f>
        <v>0</v>
      </c>
      <c r="E112" s="20">
        <f>+'[1]debt and banking fy16'!H10</f>
        <v>0</v>
      </c>
      <c r="G112" s="38"/>
    </row>
    <row r="113" spans="1:7" x14ac:dyDescent="0.3">
      <c r="A113">
        <f t="shared" si="1"/>
        <v>105</v>
      </c>
      <c r="B113" s="18" t="s">
        <v>158</v>
      </c>
      <c r="C113" s="18" t="s">
        <v>159</v>
      </c>
      <c r="D113" s="20">
        <f>+[1]ProfessionalFees!H33</f>
        <v>4000</v>
      </c>
      <c r="E113" s="20">
        <f>+[1]ProfessionalFees!H33</f>
        <v>4000</v>
      </c>
      <c r="G113" s="38"/>
    </row>
    <row r="114" spans="1:7" x14ac:dyDescent="0.3">
      <c r="A114">
        <f t="shared" si="1"/>
        <v>106</v>
      </c>
      <c r="B114" s="18" t="s">
        <v>160</v>
      </c>
      <c r="C114" s="29" t="s">
        <v>161</v>
      </c>
      <c r="G114" s="38"/>
    </row>
    <row r="115" spans="1:7" x14ac:dyDescent="0.3">
      <c r="A115">
        <f t="shared" si="1"/>
        <v>107</v>
      </c>
      <c r="B115" s="18" t="s">
        <v>162</v>
      </c>
      <c r="C115" s="18" t="s">
        <v>163</v>
      </c>
      <c r="D115" s="20">
        <f>+'[1]PP revenue fy19'!G33</f>
        <v>68842.54800000001</v>
      </c>
      <c r="E115" s="20">
        <f>+'[1]PP revenue fy19'!G33</f>
        <v>68842.54800000001</v>
      </c>
      <c r="G115" s="38"/>
    </row>
    <row r="116" spans="1:7" x14ac:dyDescent="0.3">
      <c r="A116">
        <f t="shared" si="1"/>
        <v>108</v>
      </c>
      <c r="B116" s="18" t="s">
        <v>164</v>
      </c>
      <c r="C116" s="18" t="s">
        <v>165</v>
      </c>
      <c r="D116" s="20"/>
      <c r="E116" s="20"/>
      <c r="G116" s="38"/>
    </row>
    <row r="117" spans="1:7" x14ac:dyDescent="0.3">
      <c r="A117">
        <f t="shared" si="1"/>
        <v>109</v>
      </c>
      <c r="B117" s="18" t="s">
        <v>166</v>
      </c>
      <c r="C117" s="18" t="s">
        <v>167</v>
      </c>
      <c r="D117" s="20">
        <v>0</v>
      </c>
      <c r="E117" s="20">
        <v>0</v>
      </c>
      <c r="G117" s="38"/>
    </row>
    <row r="118" spans="1:7" x14ac:dyDescent="0.3">
      <c r="A118">
        <f t="shared" si="1"/>
        <v>110</v>
      </c>
      <c r="B118" s="18" t="s">
        <v>168</v>
      </c>
      <c r="C118" s="18" t="s">
        <v>169</v>
      </c>
      <c r="D118" s="21">
        <f>+[1]Outreach!G9</f>
        <v>20000</v>
      </c>
      <c r="E118" s="21">
        <f>+[1]Outreach!G9</f>
        <v>20000</v>
      </c>
      <c r="G118" s="38"/>
    </row>
    <row r="119" spans="1:7" x14ac:dyDescent="0.3">
      <c r="A119">
        <f t="shared" si="1"/>
        <v>111</v>
      </c>
      <c r="B119" s="17" t="s">
        <v>170</v>
      </c>
      <c r="C119" s="18" t="s">
        <v>171</v>
      </c>
      <c r="D119" s="21"/>
      <c r="E119" s="21"/>
      <c r="G119" s="38"/>
    </row>
    <row r="120" spans="1:7" x14ac:dyDescent="0.3">
      <c r="A120">
        <f t="shared" si="1"/>
        <v>112</v>
      </c>
      <c r="B120" s="17" t="s">
        <v>172</v>
      </c>
      <c r="C120" s="18" t="s">
        <v>173</v>
      </c>
      <c r="D120" s="22">
        <f>+[1]ProfessionalFees!H36</f>
        <v>15000</v>
      </c>
      <c r="E120" s="22">
        <f>+[1]ProfessionalFees!H36</f>
        <v>15000</v>
      </c>
      <c r="G120" s="38"/>
    </row>
    <row r="121" spans="1:7" s="40" customFormat="1" x14ac:dyDescent="0.3">
      <c r="A121">
        <f t="shared" si="1"/>
        <v>113</v>
      </c>
      <c r="B121" s="23" t="s">
        <v>174</v>
      </c>
      <c r="C121" s="47"/>
      <c r="D121" s="44">
        <f>SUM(D111:D120)</f>
        <v>116842.54800000001</v>
      </c>
      <c r="E121" s="44">
        <f>SUM(E111:E120)</f>
        <v>116842.54800000001</v>
      </c>
      <c r="G121" s="38"/>
    </row>
    <row r="122" spans="1:7" x14ac:dyDescent="0.3">
      <c r="A122">
        <f t="shared" si="1"/>
        <v>114</v>
      </c>
      <c r="B122" s="23" t="s">
        <v>175</v>
      </c>
      <c r="D122" s="44">
        <f>+[1]Outreach!G14</f>
        <v>10000</v>
      </c>
      <c r="E122" s="44">
        <f>+[1]Outreach!G14</f>
        <v>10000</v>
      </c>
      <c r="G122" s="38"/>
    </row>
    <row r="123" spans="1:7" x14ac:dyDescent="0.3">
      <c r="A123">
        <f t="shared" si="1"/>
        <v>115</v>
      </c>
      <c r="B123" s="23" t="s">
        <v>176</v>
      </c>
      <c r="G123" s="38"/>
    </row>
    <row r="124" spans="1:7" x14ac:dyDescent="0.3">
      <c r="A124">
        <f t="shared" si="1"/>
        <v>116</v>
      </c>
      <c r="B124" s="23" t="s">
        <v>177</v>
      </c>
      <c r="D124" s="30">
        <f>+[1]Capital!K38</f>
        <v>20000</v>
      </c>
      <c r="E124" s="30">
        <f>+[1]Capital!K38</f>
        <v>20000</v>
      </c>
      <c r="G124" s="38"/>
    </row>
    <row r="125" spans="1:7" x14ac:dyDescent="0.3">
      <c r="A125">
        <f t="shared" si="1"/>
        <v>117</v>
      </c>
      <c r="B125" s="14" t="s">
        <v>17</v>
      </c>
      <c r="C125" s="23" t="s">
        <v>178</v>
      </c>
      <c r="D125" s="24">
        <f>D30+D45+D47+D49+D52+D58+D60+D72+D79+D81+D82+D98+D108+D121+D122+D124</f>
        <v>7454427.6984999999</v>
      </c>
      <c r="E125" s="24">
        <f>E30+E45+E47+E49+E52+E58+E60+E72+E79+E81+E82+E98+E108+E121+E122+E124</f>
        <v>7454427.6984999999</v>
      </c>
      <c r="G125" s="38"/>
    </row>
    <row r="126" spans="1:7" x14ac:dyDescent="0.3">
      <c r="A126">
        <f t="shared" si="1"/>
        <v>118</v>
      </c>
      <c r="B126" s="26" t="s">
        <v>17</v>
      </c>
      <c r="C126" s="27"/>
      <c r="D126" s="21"/>
      <c r="E126" s="21"/>
      <c r="G126" s="38"/>
    </row>
    <row r="127" spans="1:7" s="40" customFormat="1" x14ac:dyDescent="0.3">
      <c r="A127">
        <f t="shared" si="1"/>
        <v>119</v>
      </c>
      <c r="B127" s="48"/>
      <c r="C127" s="23" t="s">
        <v>34</v>
      </c>
      <c r="D127" s="49">
        <f>+D25</f>
        <v>7385956.5</v>
      </c>
      <c r="E127" s="49">
        <f>+E25</f>
        <v>7704672.0000000009</v>
      </c>
      <c r="G127" s="38"/>
    </row>
    <row r="128" spans="1:7" s="40" customFormat="1" x14ac:dyDescent="0.3">
      <c r="A128">
        <f t="shared" si="1"/>
        <v>120</v>
      </c>
      <c r="B128" s="48"/>
      <c r="C128" s="23"/>
      <c r="D128" s="49"/>
      <c r="E128" s="49"/>
      <c r="G128" s="38"/>
    </row>
    <row r="129" spans="1:7" x14ac:dyDescent="0.3">
      <c r="A129">
        <f t="shared" si="1"/>
        <v>121</v>
      </c>
      <c r="B129" s="14" t="s">
        <v>17</v>
      </c>
      <c r="C129" s="23" t="s">
        <v>179</v>
      </c>
      <c r="D129" s="50">
        <f>-(ROUND(-D25+D125-SUBTOTAL(9, D126:D126), 5))</f>
        <v>-68471.198499999999</v>
      </c>
      <c r="E129" s="50">
        <f>-(ROUND(-E25+E125-SUBTOTAL(9, E126:E126), 5))</f>
        <v>250244.3015</v>
      </c>
      <c r="G129" s="38"/>
    </row>
    <row r="130" spans="1:7" x14ac:dyDescent="0.3">
      <c r="A130"/>
      <c r="B130" s="14"/>
      <c r="D130" s="12"/>
      <c r="E130" s="12"/>
      <c r="G130" s="38"/>
    </row>
    <row r="131" spans="1:7" x14ac:dyDescent="0.3">
      <c r="B131" s="51"/>
      <c r="C131" s="52"/>
      <c r="D131" s="25"/>
      <c r="E131" s="25"/>
      <c r="G131" s="38"/>
    </row>
    <row r="132" spans="1:7" x14ac:dyDescent="0.3">
      <c r="B132" s="27"/>
      <c r="C132" s="27"/>
      <c r="D132" s="25"/>
      <c r="E132" s="25"/>
      <c r="G132" s="38"/>
    </row>
    <row r="133" spans="1:7" x14ac:dyDescent="0.3">
      <c r="B133" s="11"/>
      <c r="C133" s="10"/>
      <c r="D133" s="25"/>
      <c r="E133" s="25"/>
    </row>
    <row r="134" spans="1:7" x14ac:dyDescent="0.3">
      <c r="B134" s="2" t="s">
        <v>42</v>
      </c>
    </row>
  </sheetData>
  <mergeCells count="3">
    <mergeCell ref="A1:E1"/>
    <mergeCell ref="A2:E2"/>
    <mergeCell ref="D6:E6"/>
  </mergeCells>
  <printOptions horizontalCentered="1" gridLines="1"/>
  <pageMargins left="0.5" right="0.5" top="0.25" bottom="0.25" header="0.5" footer="0.5"/>
  <pageSetup fitToHeight="0" orientation="landscape" r:id="rId1"/>
  <headerFooter alignWithMargins="0"/>
  <rowBreaks count="3" manualBreakCount="3">
    <brk id="42" max="4" man="1"/>
    <brk id="79" max="4" man="1"/>
    <brk id="109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Total Yr Bug &amp; Act. (Grouped)</vt:lpstr>
      <vt:lpstr>'Total Yr Bug &amp; Act. (Grouped)'!Print_Area</vt:lpstr>
      <vt:lpstr>'Total Yr Bug &amp; Act. (Grouped)'!Print_Titles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Jones</dc:creator>
  <cp:lastModifiedBy>Monica Jones</cp:lastModifiedBy>
  <cp:lastPrinted>2018-05-23T18:12:16Z</cp:lastPrinted>
  <dcterms:created xsi:type="dcterms:W3CDTF">2018-05-23T17:40:35Z</dcterms:created>
  <dcterms:modified xsi:type="dcterms:W3CDTF">2018-05-31T18:15:50Z</dcterms:modified>
</cp:coreProperties>
</file>