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Accounting\Reporting\DC Public Charter Board\Epicenter\2017-2018\"/>
    </mc:Choice>
  </mc:AlternateContent>
  <bookViews>
    <workbookView xWindow="0" yWindow="0" windowWidth="28800" windowHeight="11700"/>
  </bookViews>
  <sheets>
    <sheet name="Report" sheetId="1" r:id="rId1"/>
  </sheets>
  <definedNames>
    <definedName name="_xlnm.Print_Area" localSheetId="0">Report!$A$3:$T$55</definedName>
    <definedName name="_xlnm.Print_Titles" localSheetId="0">Report!$3:$3,Report!$A:$A</definedName>
  </definedNames>
  <calcPr calcId="162913"/>
</workbook>
</file>

<file path=xl/calcChain.xml><?xml version="1.0" encoding="utf-8"?>
<calcChain xmlns="http://schemas.openxmlformats.org/spreadsheetml/2006/main">
  <c r="R55" i="1" l="1"/>
  <c r="N55" i="1"/>
  <c r="J55" i="1"/>
  <c r="F55" i="1"/>
  <c r="T55" i="1" s="1"/>
  <c r="Q50" i="1"/>
  <c r="P50" i="1"/>
  <c r="O50" i="1"/>
  <c r="M50" i="1"/>
  <c r="L50" i="1"/>
  <c r="K50" i="1"/>
  <c r="I50" i="1"/>
  <c r="H50" i="1"/>
  <c r="G50" i="1"/>
  <c r="E50" i="1"/>
  <c r="D50" i="1"/>
  <c r="C50" i="1"/>
  <c r="B50" i="1"/>
  <c r="R49" i="1"/>
  <c r="N49" i="1"/>
  <c r="J49" i="1"/>
  <c r="F49" i="1"/>
  <c r="R48" i="1"/>
  <c r="N48" i="1"/>
  <c r="J48" i="1"/>
  <c r="F48" i="1"/>
  <c r="R47" i="1"/>
  <c r="N47" i="1"/>
  <c r="J47" i="1"/>
  <c r="F47" i="1"/>
  <c r="R46" i="1"/>
  <c r="N46" i="1"/>
  <c r="J46" i="1"/>
  <c r="F46" i="1"/>
  <c r="R45" i="1"/>
  <c r="N45" i="1"/>
  <c r="J45" i="1"/>
  <c r="F45" i="1"/>
  <c r="R44" i="1"/>
  <c r="N44" i="1"/>
  <c r="J44" i="1"/>
  <c r="F44" i="1"/>
  <c r="R43" i="1"/>
  <c r="N43" i="1"/>
  <c r="J43" i="1"/>
  <c r="F43" i="1"/>
  <c r="R42" i="1"/>
  <c r="N42" i="1"/>
  <c r="J42" i="1"/>
  <c r="F42" i="1"/>
  <c r="R41" i="1"/>
  <c r="N41" i="1"/>
  <c r="J41" i="1"/>
  <c r="F41" i="1"/>
  <c r="R40" i="1"/>
  <c r="N40" i="1"/>
  <c r="J40" i="1"/>
  <c r="F40" i="1"/>
  <c r="Q37" i="1"/>
  <c r="P37" i="1"/>
  <c r="O37" i="1"/>
  <c r="M37" i="1"/>
  <c r="L37" i="1"/>
  <c r="K37" i="1"/>
  <c r="I37" i="1"/>
  <c r="H37" i="1"/>
  <c r="G37" i="1"/>
  <c r="E37" i="1"/>
  <c r="D37" i="1"/>
  <c r="C37" i="1"/>
  <c r="B37" i="1"/>
  <c r="R36" i="1"/>
  <c r="N36" i="1"/>
  <c r="J36" i="1"/>
  <c r="F36" i="1"/>
  <c r="R35" i="1"/>
  <c r="N35" i="1"/>
  <c r="J35" i="1"/>
  <c r="F35" i="1"/>
  <c r="R34" i="1"/>
  <c r="N34" i="1"/>
  <c r="J34" i="1"/>
  <c r="F34" i="1"/>
  <c r="R33" i="1"/>
  <c r="N33" i="1"/>
  <c r="J33" i="1"/>
  <c r="F33" i="1"/>
  <c r="R32" i="1"/>
  <c r="N32" i="1"/>
  <c r="J32" i="1"/>
  <c r="F32" i="1"/>
  <c r="R31" i="1"/>
  <c r="N31" i="1"/>
  <c r="J31" i="1"/>
  <c r="F31" i="1"/>
  <c r="Q28" i="1"/>
  <c r="R28" i="1" s="1"/>
  <c r="P28" i="1"/>
  <c r="O28" i="1"/>
  <c r="M28" i="1"/>
  <c r="N28" i="1" s="1"/>
  <c r="L28" i="1"/>
  <c r="K28" i="1"/>
  <c r="I28" i="1"/>
  <c r="J28" i="1" s="1"/>
  <c r="H28" i="1"/>
  <c r="G28" i="1"/>
  <c r="E28" i="1"/>
  <c r="F28" i="1" s="1"/>
  <c r="T28" i="1" s="1"/>
  <c r="D28" i="1"/>
  <c r="C28" i="1"/>
  <c r="B28" i="1"/>
  <c r="R27" i="1"/>
  <c r="N27" i="1"/>
  <c r="J27" i="1"/>
  <c r="F27" i="1"/>
  <c r="R26" i="1"/>
  <c r="N26" i="1"/>
  <c r="J26" i="1"/>
  <c r="F26" i="1"/>
  <c r="R25" i="1"/>
  <c r="N25" i="1"/>
  <c r="J25" i="1"/>
  <c r="F25" i="1"/>
  <c r="R24" i="1"/>
  <c r="N24" i="1"/>
  <c r="J24" i="1"/>
  <c r="F24" i="1"/>
  <c r="R23" i="1"/>
  <c r="N23" i="1"/>
  <c r="J23" i="1"/>
  <c r="F23" i="1"/>
  <c r="R22" i="1"/>
  <c r="N22" i="1"/>
  <c r="J22" i="1"/>
  <c r="F22" i="1"/>
  <c r="Q19" i="1"/>
  <c r="P19" i="1"/>
  <c r="O19" i="1"/>
  <c r="M19" i="1"/>
  <c r="L19" i="1"/>
  <c r="K19" i="1"/>
  <c r="I19" i="1"/>
  <c r="H19" i="1"/>
  <c r="G19" i="1"/>
  <c r="E19" i="1"/>
  <c r="D19" i="1"/>
  <c r="C19" i="1"/>
  <c r="B19" i="1"/>
  <c r="R18" i="1"/>
  <c r="N18" i="1"/>
  <c r="J18" i="1"/>
  <c r="F18" i="1"/>
  <c r="R17" i="1"/>
  <c r="N17" i="1"/>
  <c r="J17" i="1"/>
  <c r="F17" i="1"/>
  <c r="Q13" i="1"/>
  <c r="P13" i="1"/>
  <c r="O13" i="1"/>
  <c r="M13" i="1"/>
  <c r="L13" i="1"/>
  <c r="K13" i="1"/>
  <c r="I13" i="1"/>
  <c r="H13" i="1"/>
  <c r="G13" i="1"/>
  <c r="E13" i="1"/>
  <c r="D13" i="1"/>
  <c r="C13" i="1"/>
  <c r="B13" i="1"/>
  <c r="R12" i="1"/>
  <c r="N12" i="1"/>
  <c r="J12" i="1"/>
  <c r="F12" i="1"/>
  <c r="R11" i="1"/>
  <c r="N11" i="1"/>
  <c r="J11" i="1"/>
  <c r="F11" i="1"/>
  <c r="R10" i="1"/>
  <c r="N10" i="1"/>
  <c r="J10" i="1"/>
  <c r="F10" i="1"/>
  <c r="R9" i="1"/>
  <c r="N9" i="1"/>
  <c r="J9" i="1"/>
  <c r="F9" i="1"/>
  <c r="R8" i="1"/>
  <c r="N8" i="1"/>
  <c r="J8" i="1"/>
  <c r="F8" i="1"/>
  <c r="R7" i="1"/>
  <c r="N7" i="1"/>
  <c r="J7" i="1"/>
  <c r="F7" i="1"/>
  <c r="R6" i="1"/>
  <c r="N6" i="1"/>
  <c r="J6" i="1"/>
  <c r="F6" i="1"/>
  <c r="R5" i="1"/>
  <c r="N5" i="1"/>
  <c r="J5" i="1"/>
  <c r="F5" i="1"/>
  <c r="T26" i="1" l="1"/>
  <c r="T24" i="1"/>
  <c r="B51" i="1"/>
  <c r="R19" i="1"/>
  <c r="T22" i="1"/>
  <c r="T23" i="1"/>
  <c r="T25" i="1"/>
  <c r="T27" i="1"/>
  <c r="D51" i="1"/>
  <c r="T5" i="1"/>
  <c r="T6" i="1"/>
  <c r="T7" i="1"/>
  <c r="T8" i="1"/>
  <c r="T9" i="1"/>
  <c r="T10" i="1"/>
  <c r="T11" i="1"/>
  <c r="T12" i="1"/>
  <c r="J13" i="1"/>
  <c r="N19" i="1"/>
  <c r="P51" i="1"/>
  <c r="T40" i="1"/>
  <c r="T41" i="1"/>
  <c r="T42" i="1"/>
  <c r="T43" i="1"/>
  <c r="T44" i="1"/>
  <c r="T45" i="1"/>
  <c r="T46" i="1"/>
  <c r="T47" i="1"/>
  <c r="T48" i="1"/>
  <c r="T49" i="1"/>
  <c r="J50" i="1"/>
  <c r="F13" i="1"/>
  <c r="J37" i="1"/>
  <c r="F50" i="1"/>
  <c r="H51" i="1"/>
  <c r="H53" i="1" s="1"/>
  <c r="B53" i="1"/>
  <c r="F37" i="1"/>
  <c r="R13" i="1"/>
  <c r="T13" i="1" s="1"/>
  <c r="T17" i="1"/>
  <c r="T18" i="1"/>
  <c r="J19" i="1"/>
  <c r="L51" i="1"/>
  <c r="L53" i="1" s="1"/>
  <c r="T31" i="1"/>
  <c r="T32" i="1"/>
  <c r="T33" i="1"/>
  <c r="T34" i="1"/>
  <c r="T35" i="1"/>
  <c r="T36" i="1"/>
  <c r="Q51" i="1"/>
  <c r="Q53" i="1" s="1"/>
  <c r="R50" i="1"/>
  <c r="N13" i="1"/>
  <c r="F19" i="1"/>
  <c r="T19" i="1" s="1"/>
  <c r="N37" i="1"/>
  <c r="N50" i="1"/>
  <c r="D53" i="1"/>
  <c r="P53" i="1"/>
  <c r="E51" i="1"/>
  <c r="E53" i="1" s="1"/>
  <c r="M51" i="1"/>
  <c r="M53" i="1" s="1"/>
  <c r="R37" i="1"/>
  <c r="C51" i="1"/>
  <c r="G51" i="1"/>
  <c r="K51" i="1"/>
  <c r="O51" i="1"/>
  <c r="I51" i="1"/>
  <c r="I53" i="1" s="1"/>
  <c r="T37" i="1" l="1"/>
  <c r="T50" i="1"/>
  <c r="K53" i="1"/>
  <c r="N51" i="1"/>
  <c r="G53" i="1"/>
  <c r="J51" i="1"/>
  <c r="C53" i="1"/>
  <c r="F51" i="1"/>
  <c r="O53" i="1"/>
  <c r="R51" i="1"/>
  <c r="J53" i="1" l="1"/>
  <c r="R53" i="1"/>
  <c r="T51" i="1"/>
  <c r="F53" i="1"/>
  <c r="N53" i="1"/>
  <c r="T53" i="1" l="1"/>
</calcChain>
</file>

<file path=xl/sharedStrings.xml><?xml version="1.0" encoding="utf-8"?>
<sst xmlns="http://schemas.openxmlformats.org/spreadsheetml/2006/main" count="113" uniqueCount="88">
  <si>
    <t>Per Pupil Allotment</t>
  </si>
  <si>
    <t>July Budget</t>
  </si>
  <si>
    <t>August Budget</t>
  </si>
  <si>
    <t>September Budget</t>
  </si>
  <si>
    <t>[Time].[5]</t>
  </si>
  <si>
    <t>November Budget</t>
  </si>
  <si>
    <t>December Budget</t>
  </si>
  <si>
    <t>[Time].[9]</t>
  </si>
  <si>
    <t>February Budget</t>
  </si>
  <si>
    <t>March Budget</t>
  </si>
  <si>
    <t>[Time].[13]</t>
  </si>
  <si>
    <t>May Budget</t>
  </si>
  <si>
    <t>June Budget</t>
  </si>
  <si>
    <t>[Time].[17]</t>
  </si>
  <si>
    <t>DIM100</t>
  </si>
  <si>
    <t>Per Pupil Facilities Allotment</t>
  </si>
  <si>
    <t>Other Government Funding &amp; Grants</t>
  </si>
  <si>
    <t>Building &amp; Rental Income</t>
  </si>
  <si>
    <t>Activity Fees</t>
  </si>
  <si>
    <t>Private Grants and Donations</t>
  </si>
  <si>
    <t>Other Income</t>
  </si>
  <si>
    <t>Employee Benefits and Payroll Taxes</t>
  </si>
  <si>
    <t>Educational Supplies and Textbooks</t>
  </si>
  <si>
    <t>Contracted Student Services</t>
  </si>
  <si>
    <t>Food Services</t>
  </si>
  <si>
    <t>Transportation Services</t>
  </si>
  <si>
    <t>Other Direct Student Expense</t>
  </si>
  <si>
    <t>Rent Expense</t>
  </si>
  <si>
    <t>Interest Expense (Facilities)</t>
  </si>
  <si>
    <t>Building Maintenance and Repairs</t>
  </si>
  <si>
    <t>Contracted Building Services</t>
  </si>
  <si>
    <t>Other Occupancy Expenses</t>
  </si>
  <si>
    <t>Office Supplies and Materials</t>
  </si>
  <si>
    <t>Computer Expenses</t>
  </si>
  <si>
    <t>Legal, Accounting and Payroll Svcs</t>
  </si>
  <si>
    <t>Telephone/Telecommunications</t>
  </si>
  <si>
    <t>Insurance</t>
  </si>
  <si>
    <t>Professional Development</t>
  </si>
  <si>
    <t>PCSB Administrative/Management Fee</t>
  </si>
  <si>
    <t>Depreciation &amp; Amortization (non-facility)</t>
  </si>
  <si>
    <t>Other General Expense</t>
  </si>
  <si>
    <t>[Time].[1]</t>
  </si>
  <si>
    <t>[Time].[2]</t>
  </si>
  <si>
    <t>[Time].[3]</t>
  </si>
  <si>
    <t>[Time].[4]</t>
  </si>
  <si>
    <t>[Time].[6]</t>
  </si>
  <si>
    <t>[Time].[7]</t>
  </si>
  <si>
    <t>[Time].[8]</t>
  </si>
  <si>
    <t>[Time].[10]</t>
  </si>
  <si>
    <t>[Time].[11]</t>
  </si>
  <si>
    <t>[Time].[12]</t>
  </si>
  <si>
    <t>[Time].[14]</t>
  </si>
  <si>
    <t>[Time].[15]</t>
  </si>
  <si>
    <t>[Time].[16]</t>
  </si>
  <si>
    <t>REVENUE</t>
  </si>
  <si>
    <t>Federal Funding</t>
  </si>
  <si>
    <t>TOTAL REVENUES</t>
  </si>
  <si>
    <t/>
  </si>
  <si>
    <t>EXPENSES</t>
  </si>
  <si>
    <t>Personnel Salaries and Benefits</t>
  </si>
  <si>
    <t>Salaries Expense</t>
  </si>
  <si>
    <t>Subtotal: Personnel Expense</t>
  </si>
  <si>
    <t>Direct Student Expense</t>
  </si>
  <si>
    <t>Student Assessment Materials/Program Evaluation</t>
  </si>
  <si>
    <t>Subtotal: Direct Student Expense</t>
  </si>
  <si>
    <t>Occupancy Expense</t>
  </si>
  <si>
    <t>Depreciation (Facilities)</t>
  </si>
  <si>
    <t>Subtotal: Occupancy Expenses</t>
  </si>
  <si>
    <t>General and Administrative Expenses</t>
  </si>
  <si>
    <t>Office Equipment Rental and Maintenance</t>
  </si>
  <si>
    <t>Subtotal: General Expenses</t>
  </si>
  <si>
    <t>TOTAL EXPENSES</t>
  </si>
  <si>
    <t>Change in Net Assets</t>
  </si>
  <si>
    <t>DC Charter Board Annual Budget - Column</t>
  </si>
  <si>
    <t>Prior Year Budget</t>
  </si>
  <si>
    <t>Q1 Budget</t>
  </si>
  <si>
    <t>October Budget</t>
  </si>
  <si>
    <t>Q2 Budget</t>
  </si>
  <si>
    <t>January Budget</t>
  </si>
  <si>
    <t>Q3 Budget</t>
  </si>
  <si>
    <t>April Budget</t>
  </si>
  <si>
    <t>Q4 Budget</t>
  </si>
  <si>
    <t>[Time].[18]</t>
  </si>
  <si>
    <t xml:space="preserve">        </t>
  </si>
  <si>
    <t>[Time].[19]</t>
  </si>
  <si>
    <t>FY 2019 Budget</t>
  </si>
  <si>
    <t>Carlos Rosario International Public Charter School</t>
  </si>
  <si>
    <t>FY 2019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</si>
</sst>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[Red]_(* \(#,##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">
    <xf numFmtId="0" fontId="0" fillId="0" borderId="0" xfId="0"/>
    <xf numFmtId="164" fontId="2" fillId="2" borderId="0" xfId="0" applyNumberFormat="1" applyFont="1" applyFill="1" applyAlignment="1">
      <alignment horizontal="left"/>
    </xf>
    <xf numFmtId="0" fontId="3" fillId="0" borderId="0" xfId="0" applyFont="1"/>
    <xf numFmtId="49" fontId="2" fillId="2" borderId="0" xfId="0" quotePrefix="1" applyNumberFormat="1" applyFont="1" applyFill="1" applyAlignment="1">
      <alignment horizontal="left"/>
    </xf>
    <xf numFmtId="49" fontId="2" fillId="2" borderId="1" xfId="0" quotePrefix="1" applyNumberFormat="1" applyFont="1" applyFill="1" applyBorder="1" applyAlignment="1">
      <alignment horizontal="left"/>
    </xf>
    <xf numFmtId="49" fontId="5" fillId="2" borderId="0" xfId="0" quotePrefix="1" applyNumberFormat="1" applyFont="1" applyFill="1" applyAlignment="1">
      <alignment horizontal="left"/>
    </xf>
    <xf numFmtId="164" fontId="5" fillId="2" borderId="0" xfId="0" quotePrefix="1" applyNumberFormat="1" applyFont="1" applyFill="1" applyAlignment="1">
      <alignment horizontal="left"/>
    </xf>
    <xf numFmtId="164" fontId="5" fillId="2" borderId="0" xfId="0" applyNumberFormat="1" applyFont="1" applyFill="1" applyAlignment="1">
      <alignment horizontal="left"/>
    </xf>
    <xf numFmtId="49" fontId="2" fillId="2" borderId="0" xfId="0" quotePrefix="1" applyNumberFormat="1" applyFont="1" applyFill="1" applyAlignment="1">
      <alignment horizontal="left" indent="4"/>
    </xf>
    <xf numFmtId="49" fontId="2" fillId="2" borderId="3" xfId="0" quotePrefix="1" applyNumberFormat="1" applyFont="1" applyFill="1" applyBorder="1" applyAlignment="1">
      <alignment horizontal="left" indent="4"/>
    </xf>
    <xf numFmtId="164" fontId="2" fillId="2" borderId="3" xfId="0" applyNumberFormat="1" applyFont="1" applyFill="1" applyBorder="1" applyAlignment="1">
      <alignment horizontal="left"/>
    </xf>
    <xf numFmtId="49" fontId="2" fillId="2" borderId="1" xfId="0" quotePrefix="1" applyNumberFormat="1" applyFont="1" applyFill="1" applyBorder="1" applyAlignment="1">
      <alignment horizontal="left" indent="4"/>
    </xf>
    <xf numFmtId="164" fontId="2" fillId="2" borderId="1" xfId="0" applyNumberFormat="1" applyFont="1" applyFill="1" applyBorder="1" applyAlignment="1">
      <alignment horizontal="left"/>
    </xf>
    <xf numFmtId="49" fontId="6" fillId="2" borderId="0" xfId="0" quotePrefix="1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49" fontId="2" fillId="2" borderId="0" xfId="0" quotePrefix="1" applyNumberFormat="1" applyFont="1" applyFill="1" applyAlignment="1">
      <alignment horizontal="left" indent="5"/>
    </xf>
    <xf numFmtId="49" fontId="2" fillId="2" borderId="3" xfId="0" quotePrefix="1" applyNumberFormat="1" applyFont="1" applyFill="1" applyBorder="1" applyAlignment="1">
      <alignment horizontal="left" indent="5"/>
    </xf>
    <xf numFmtId="49" fontId="5" fillId="2" borderId="1" xfId="0" quotePrefix="1" applyNumberFormat="1" applyFont="1" applyFill="1" applyBorder="1" applyAlignment="1">
      <alignment horizontal="left" indent="5"/>
    </xf>
    <xf numFmtId="164" fontId="5" fillId="2" borderId="1" xfId="0" applyNumberFormat="1" applyFont="1" applyFill="1" applyBorder="1" applyAlignment="1">
      <alignment horizontal="left"/>
    </xf>
    <xf numFmtId="49" fontId="5" fillId="2" borderId="2" xfId="0" quotePrefix="1" applyNumberFormat="1" applyFont="1" applyFill="1" applyBorder="1" applyAlignment="1">
      <alignment horizontal="left" indent="5"/>
    </xf>
    <xf numFmtId="164" fontId="5" fillId="2" borderId="2" xfId="0" applyNumberFormat="1" applyFont="1" applyFill="1" applyBorder="1" applyAlignment="1">
      <alignment horizontal="left"/>
    </xf>
    <xf numFmtId="49" fontId="5" fillId="2" borderId="2" xfId="0" quotePrefix="1" applyNumberFormat="1" applyFont="1" applyFill="1" applyBorder="1" applyAlignment="1">
      <alignment horizontal="left" indent="3"/>
    </xf>
    <xf numFmtId="0" fontId="7" fillId="0" borderId="0" xfId="0" quotePrefix="1" applyFont="1" applyAlignment="1">
      <alignment horizontal="center"/>
    </xf>
    <xf numFmtId="49" fontId="7" fillId="0" borderId="0" xfId="0" quotePrefix="1" applyNumberFormat="1" applyFont="1" applyAlignment="1">
      <alignment horizontal="center"/>
    </xf>
    <xf numFmtId="49" fontId="5" fillId="2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/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showGridLines="0" tabSelected="1" workbookViewId="0">
      <pane xSplit="1" ySplit="3" topLeftCell="B4" activePane="bottomRight" state="frozen"/>
      <selection pane="topRight" activeCell="F1" sqref="F1"/>
      <selection pane="bottomLeft" activeCell="A10" sqref="A10"/>
      <selection pane="bottomRight" activeCell="A10" sqref="A10"/>
    </sheetView>
  </sheetViews>
  <sheetFormatPr defaultColWidth="9.140625" defaultRowHeight="15" x14ac:dyDescent="0.25"/>
  <cols>
    <col min="1" max="1" width="42" customWidth="1"/>
    <col min="2" max="2" width="15" customWidth="1"/>
    <col min="3" max="4" width="12.42578125" customWidth="1"/>
    <col min="5" max="5" width="17.28515625" customWidth="1"/>
    <col min="6" max="6" width="14" customWidth="1"/>
    <col min="7" max="7" width="13.140625" customWidth="1"/>
    <col min="8" max="8" width="16.28515625" customWidth="1"/>
    <col min="9" max="9" width="15.5703125" customWidth="1"/>
    <col min="10" max="10" width="12.85546875" customWidth="1"/>
    <col min="11" max="12" width="14.5703125" customWidth="1"/>
    <col min="13" max="14" width="12.85546875" customWidth="1"/>
    <col min="15" max="16" width="12.42578125" customWidth="1"/>
    <col min="17" max="18" width="12.85546875" customWidth="1"/>
    <col min="19" max="19" width="4.7109375" customWidth="1"/>
    <col min="20" max="20" width="13.5703125" customWidth="1"/>
  </cols>
  <sheetData>
    <row r="1" spans="1:20" ht="15.75" x14ac:dyDescent="0.25">
      <c r="A1" s="26" t="s">
        <v>86</v>
      </c>
    </row>
    <row r="2" spans="1:20" ht="15.75" x14ac:dyDescent="0.25">
      <c r="A2" s="26" t="s">
        <v>87</v>
      </c>
    </row>
    <row r="3" spans="1:20" s="25" customFormat="1" x14ac:dyDescent="0.25">
      <c r="A3" s="22"/>
      <c r="B3" s="23" t="s">
        <v>74</v>
      </c>
      <c r="C3" s="23" t="s">
        <v>1</v>
      </c>
      <c r="D3" s="23" t="s">
        <v>2</v>
      </c>
      <c r="E3" s="23" t="s">
        <v>3</v>
      </c>
      <c r="F3" s="24" t="s">
        <v>75</v>
      </c>
      <c r="G3" s="23" t="s">
        <v>76</v>
      </c>
      <c r="H3" s="23" t="s">
        <v>5</v>
      </c>
      <c r="I3" s="23" t="s">
        <v>6</v>
      </c>
      <c r="J3" s="24" t="s">
        <v>77</v>
      </c>
      <c r="K3" s="23" t="s">
        <v>78</v>
      </c>
      <c r="L3" s="23" t="s">
        <v>8</v>
      </c>
      <c r="M3" s="23" t="s">
        <v>9</v>
      </c>
      <c r="N3" s="24" t="s">
        <v>79</v>
      </c>
      <c r="O3" s="23" t="s">
        <v>80</v>
      </c>
      <c r="P3" s="23" t="s">
        <v>11</v>
      </c>
      <c r="Q3" s="23" t="s">
        <v>12</v>
      </c>
      <c r="R3" s="24" t="s">
        <v>81</v>
      </c>
      <c r="S3" s="24" t="s">
        <v>83</v>
      </c>
      <c r="T3" s="24" t="s">
        <v>85</v>
      </c>
    </row>
    <row r="4" spans="1:20" x14ac:dyDescent="0.25">
      <c r="A4" s="5" t="s">
        <v>54</v>
      </c>
      <c r="B4" s="6"/>
      <c r="C4" s="6"/>
      <c r="D4" s="6"/>
      <c r="E4" s="6"/>
      <c r="F4" s="7"/>
      <c r="G4" s="6"/>
      <c r="H4" s="6"/>
      <c r="I4" s="6"/>
      <c r="J4" s="7"/>
      <c r="K4" s="6"/>
      <c r="L4" s="6"/>
      <c r="M4" s="6"/>
      <c r="N4" s="7"/>
      <c r="O4" s="6"/>
      <c r="P4" s="6"/>
      <c r="Q4" s="6"/>
      <c r="R4" s="7"/>
      <c r="S4" s="7"/>
      <c r="T4" s="7"/>
    </row>
    <row r="5" spans="1:20" x14ac:dyDescent="0.25">
      <c r="A5" s="8" t="s">
        <v>0</v>
      </c>
      <c r="B5" s="1">
        <v>18848100</v>
      </c>
      <c r="C5" s="1">
        <v>1703566.6666669999</v>
      </c>
      <c r="D5" s="1">
        <v>1703566.6666669999</v>
      </c>
      <c r="E5" s="1">
        <v>1703566.6666669999</v>
      </c>
      <c r="F5" s="1">
        <f t="shared" ref="F5:F12" si="0">IF(ISERROR(SUM(C5:E5)),0,(SUM(C5:E5)))</f>
        <v>5110700.0000010002</v>
      </c>
      <c r="G5" s="1">
        <v>1703566.6666669999</v>
      </c>
      <c r="H5" s="1">
        <v>1703566.6666669999</v>
      </c>
      <c r="I5" s="1">
        <v>1703566.6666669999</v>
      </c>
      <c r="J5" s="1">
        <f t="shared" ref="J5:J12" si="1">IF(ISERROR(SUM(G5:I5)),0,(SUM(G5:I5)))</f>
        <v>5110700.0000010002</v>
      </c>
      <c r="K5" s="1">
        <v>1703566.6666669999</v>
      </c>
      <c r="L5" s="1">
        <v>1703566.6666669999</v>
      </c>
      <c r="M5" s="1">
        <v>1703566.6666669999</v>
      </c>
      <c r="N5" s="1">
        <f t="shared" ref="N5:N12" si="2">IF(ISERROR(SUM(K5:M5)),0,(SUM(K5:M5)))</f>
        <v>5110700.0000010002</v>
      </c>
      <c r="O5" s="1">
        <v>1703566.6666669999</v>
      </c>
      <c r="P5" s="1">
        <v>1703566.6666669999</v>
      </c>
      <c r="Q5" s="1">
        <v>1703566.6666669999</v>
      </c>
      <c r="R5" s="1">
        <f t="shared" ref="R5:R12" si="3">IF(ISERROR(SUM(O5:Q5)),0,(SUM(O5:Q5)))</f>
        <v>5110700.0000010002</v>
      </c>
      <c r="S5" s="1"/>
      <c r="T5" s="1">
        <f t="shared" ref="T5:T12" si="4">IF(ISERROR(F5+J5+N5+R5),0,(F5+J5+N5+R5))</f>
        <v>20442800.000004001</v>
      </c>
    </row>
    <row r="6" spans="1:20" x14ac:dyDescent="0.25">
      <c r="A6" s="8" t="s">
        <v>15</v>
      </c>
      <c r="B6" s="1">
        <v>6705300</v>
      </c>
      <c r="C6" s="1">
        <v>571025</v>
      </c>
      <c r="D6" s="1">
        <v>571025</v>
      </c>
      <c r="E6" s="1">
        <v>571025</v>
      </c>
      <c r="F6" s="1">
        <f t="shared" si="0"/>
        <v>1713075</v>
      </c>
      <c r="G6" s="1">
        <v>571025</v>
      </c>
      <c r="H6" s="1">
        <v>571025</v>
      </c>
      <c r="I6" s="1">
        <v>571025</v>
      </c>
      <c r="J6" s="1">
        <f t="shared" si="1"/>
        <v>1713075</v>
      </c>
      <c r="K6" s="1">
        <v>571025</v>
      </c>
      <c r="L6" s="1">
        <v>571025</v>
      </c>
      <c r="M6" s="1">
        <v>571025</v>
      </c>
      <c r="N6" s="1">
        <f t="shared" si="2"/>
        <v>1713075</v>
      </c>
      <c r="O6" s="1">
        <v>571025</v>
      </c>
      <c r="P6" s="1">
        <v>571025</v>
      </c>
      <c r="Q6" s="1">
        <v>571025</v>
      </c>
      <c r="R6" s="1">
        <f t="shared" si="3"/>
        <v>1713075</v>
      </c>
      <c r="S6" s="1"/>
      <c r="T6" s="1">
        <f t="shared" si="4"/>
        <v>6852300</v>
      </c>
    </row>
    <row r="7" spans="1:20" hidden="1" x14ac:dyDescent="0.25">
      <c r="A7" s="8" t="s">
        <v>55</v>
      </c>
      <c r="B7" s="1"/>
      <c r="C7" s="1"/>
      <c r="D7" s="1"/>
      <c r="E7" s="1"/>
      <c r="F7" s="1">
        <f t="shared" si="0"/>
        <v>0</v>
      </c>
      <c r="G7" s="1"/>
      <c r="H7" s="1"/>
      <c r="I7" s="1"/>
      <c r="J7" s="1">
        <f t="shared" si="1"/>
        <v>0</v>
      </c>
      <c r="K7" s="1"/>
      <c r="L7" s="1"/>
      <c r="M7" s="1"/>
      <c r="N7" s="1">
        <f t="shared" si="2"/>
        <v>0</v>
      </c>
      <c r="O7" s="1"/>
      <c r="P7" s="1"/>
      <c r="Q7" s="1"/>
      <c r="R7" s="1">
        <f t="shared" si="3"/>
        <v>0</v>
      </c>
      <c r="S7" s="1"/>
      <c r="T7" s="1">
        <f t="shared" si="4"/>
        <v>0</v>
      </c>
    </row>
    <row r="8" spans="1:20" x14ac:dyDescent="0.25">
      <c r="A8" s="8" t="s">
        <v>16</v>
      </c>
      <c r="B8" s="1">
        <v>95000</v>
      </c>
      <c r="C8" s="1"/>
      <c r="D8" s="1"/>
      <c r="E8" s="1"/>
      <c r="F8" s="1">
        <f t="shared" si="0"/>
        <v>0</v>
      </c>
      <c r="G8" s="1"/>
      <c r="H8" s="1"/>
      <c r="I8" s="1"/>
      <c r="J8" s="1">
        <f t="shared" si="1"/>
        <v>0</v>
      </c>
      <c r="K8" s="1"/>
      <c r="L8" s="1"/>
      <c r="M8" s="1"/>
      <c r="N8" s="1">
        <f t="shared" si="2"/>
        <v>0</v>
      </c>
      <c r="O8" s="1"/>
      <c r="P8" s="1">
        <v>46000</v>
      </c>
      <c r="Q8" s="1">
        <v>0</v>
      </c>
      <c r="R8" s="1">
        <f t="shared" si="3"/>
        <v>46000</v>
      </c>
      <c r="S8" s="1"/>
      <c r="T8" s="1">
        <f t="shared" si="4"/>
        <v>46000</v>
      </c>
    </row>
    <row r="9" spans="1:20" hidden="1" x14ac:dyDescent="0.25">
      <c r="A9" s="8" t="s">
        <v>17</v>
      </c>
      <c r="B9" s="1"/>
      <c r="C9" s="1"/>
      <c r="D9" s="1"/>
      <c r="E9" s="1"/>
      <c r="F9" s="1">
        <f t="shared" si="0"/>
        <v>0</v>
      </c>
      <c r="G9" s="1"/>
      <c r="H9" s="1"/>
      <c r="I9" s="1"/>
      <c r="J9" s="1">
        <f t="shared" si="1"/>
        <v>0</v>
      </c>
      <c r="K9" s="1"/>
      <c r="L9" s="1"/>
      <c r="M9" s="1"/>
      <c r="N9" s="1">
        <f t="shared" si="2"/>
        <v>0</v>
      </c>
      <c r="O9" s="1"/>
      <c r="P9" s="1"/>
      <c r="Q9" s="1"/>
      <c r="R9" s="1">
        <f t="shared" si="3"/>
        <v>0</v>
      </c>
      <c r="S9" s="1"/>
      <c r="T9" s="1">
        <f t="shared" si="4"/>
        <v>0</v>
      </c>
    </row>
    <row r="10" spans="1:20" x14ac:dyDescent="0.25">
      <c r="A10" s="8" t="s">
        <v>19</v>
      </c>
      <c r="B10" s="1">
        <v>90999.999995999999</v>
      </c>
      <c r="C10" s="1"/>
      <c r="D10" s="1"/>
      <c r="E10" s="1">
        <v>7800</v>
      </c>
      <c r="F10" s="1">
        <f t="shared" si="0"/>
        <v>7800</v>
      </c>
      <c r="G10" s="1">
        <v>7800</v>
      </c>
      <c r="H10" s="1">
        <v>7800</v>
      </c>
      <c r="I10" s="1">
        <v>19050</v>
      </c>
      <c r="J10" s="1">
        <f t="shared" si="1"/>
        <v>34650</v>
      </c>
      <c r="K10" s="1">
        <v>7800</v>
      </c>
      <c r="L10" s="1">
        <v>67800</v>
      </c>
      <c r="M10" s="1">
        <v>7800</v>
      </c>
      <c r="N10" s="1">
        <f t="shared" si="2"/>
        <v>83400</v>
      </c>
      <c r="O10" s="1">
        <v>7800</v>
      </c>
      <c r="P10" s="1">
        <v>7800</v>
      </c>
      <c r="Q10" s="1">
        <v>29050</v>
      </c>
      <c r="R10" s="1">
        <f t="shared" si="3"/>
        <v>44650</v>
      </c>
      <c r="S10" s="1"/>
      <c r="T10" s="1">
        <f t="shared" si="4"/>
        <v>170500</v>
      </c>
    </row>
    <row r="11" spans="1:20" x14ac:dyDescent="0.25">
      <c r="A11" s="8" t="s">
        <v>18</v>
      </c>
      <c r="B11" s="1">
        <v>542800</v>
      </c>
      <c r="C11" s="1">
        <v>3800</v>
      </c>
      <c r="D11" s="1">
        <v>25120</v>
      </c>
      <c r="E11" s="1">
        <v>75392.5</v>
      </c>
      <c r="F11" s="1">
        <f t="shared" si="0"/>
        <v>104312.5</v>
      </c>
      <c r="G11" s="1">
        <v>62400</v>
      </c>
      <c r="H11" s="1">
        <v>43500</v>
      </c>
      <c r="I11" s="1">
        <v>32500</v>
      </c>
      <c r="J11" s="1">
        <f t="shared" si="1"/>
        <v>138400</v>
      </c>
      <c r="K11" s="1">
        <v>54020</v>
      </c>
      <c r="L11" s="1">
        <v>75362.5</v>
      </c>
      <c r="M11" s="1">
        <v>51740</v>
      </c>
      <c r="N11" s="1">
        <f t="shared" si="2"/>
        <v>181122.5</v>
      </c>
      <c r="O11" s="1">
        <v>68540</v>
      </c>
      <c r="P11" s="1">
        <v>59700</v>
      </c>
      <c r="Q11" s="1">
        <v>25550</v>
      </c>
      <c r="R11" s="1">
        <f t="shared" si="3"/>
        <v>153790</v>
      </c>
      <c r="S11" s="1"/>
      <c r="T11" s="1">
        <f t="shared" si="4"/>
        <v>577625</v>
      </c>
    </row>
    <row r="12" spans="1:20" x14ac:dyDescent="0.25">
      <c r="A12" s="9" t="s">
        <v>20</v>
      </c>
      <c r="B12" s="10">
        <v>177050.000004</v>
      </c>
      <c r="C12" s="10">
        <v>35177.083333000002</v>
      </c>
      <c r="D12" s="10">
        <v>35177.083333000002</v>
      </c>
      <c r="E12" s="10">
        <v>35477.083333000002</v>
      </c>
      <c r="F12" s="10">
        <f t="shared" si="0"/>
        <v>105831.24999900001</v>
      </c>
      <c r="G12" s="10">
        <v>35177.083333000002</v>
      </c>
      <c r="H12" s="10">
        <v>35177.083333000002</v>
      </c>
      <c r="I12" s="10">
        <v>35477.083333000002</v>
      </c>
      <c r="J12" s="10">
        <f t="shared" si="1"/>
        <v>105831.24999900001</v>
      </c>
      <c r="K12" s="10">
        <v>35177.083333000002</v>
      </c>
      <c r="L12" s="10">
        <v>35177.083333000002</v>
      </c>
      <c r="M12" s="10">
        <v>35477.083333000002</v>
      </c>
      <c r="N12" s="10">
        <f t="shared" si="2"/>
        <v>105831.24999900001</v>
      </c>
      <c r="O12" s="10">
        <v>35177.083333000002</v>
      </c>
      <c r="P12" s="10">
        <v>35177.083333000002</v>
      </c>
      <c r="Q12" s="10">
        <v>35477.083333000002</v>
      </c>
      <c r="R12" s="10">
        <f t="shared" si="3"/>
        <v>105831.24999900001</v>
      </c>
      <c r="S12" s="10"/>
      <c r="T12" s="10">
        <f t="shared" si="4"/>
        <v>423324.99999600003</v>
      </c>
    </row>
    <row r="13" spans="1:20" x14ac:dyDescent="0.25">
      <c r="A13" s="11" t="s">
        <v>56</v>
      </c>
      <c r="B13" s="12">
        <f t="shared" ref="B13:E13" si="5">IF(ISERROR(SUM(B5:B12)),0,(SUM(B5:B12)))</f>
        <v>26459250</v>
      </c>
      <c r="C13" s="12">
        <f t="shared" si="5"/>
        <v>2313568.75</v>
      </c>
      <c r="D13" s="12">
        <f t="shared" si="5"/>
        <v>2334888.75</v>
      </c>
      <c r="E13" s="12">
        <f t="shared" si="5"/>
        <v>2393261.25</v>
      </c>
      <c r="F13" s="12">
        <f>IF(ISERROR(SUM(C13:E13)),0,(SUM(C13:E13)))</f>
        <v>7041718.75</v>
      </c>
      <c r="G13" s="12">
        <f t="shared" ref="G13:I13" si="6">IF(ISERROR(SUM(G5:G12)),0,(SUM(G5:G12)))</f>
        <v>2379968.75</v>
      </c>
      <c r="H13" s="12">
        <f t="shared" si="6"/>
        <v>2361068.75</v>
      </c>
      <c r="I13" s="12">
        <f t="shared" si="6"/>
        <v>2361618.75</v>
      </c>
      <c r="J13" s="12">
        <f>IF(ISERROR(SUM(G13:I13)),0,(SUM(G13:I13)))</f>
        <v>7102656.25</v>
      </c>
      <c r="K13" s="12">
        <f t="shared" ref="K13:M13" si="7">IF(ISERROR(SUM(K5:K12)),0,(SUM(K5:K12)))</f>
        <v>2371588.75</v>
      </c>
      <c r="L13" s="12">
        <f t="shared" si="7"/>
        <v>2452931.25</v>
      </c>
      <c r="M13" s="12">
        <f t="shared" si="7"/>
        <v>2369608.75</v>
      </c>
      <c r="N13" s="12">
        <f>IF(ISERROR(SUM(K13:M13)),0,(SUM(K13:M13)))</f>
        <v>7194128.75</v>
      </c>
      <c r="O13" s="12">
        <f t="shared" ref="O13:Q13" si="8">IF(ISERROR(SUM(O5:O12)),0,(SUM(O5:O12)))</f>
        <v>2386108.75</v>
      </c>
      <c r="P13" s="12">
        <f t="shared" si="8"/>
        <v>2423268.75</v>
      </c>
      <c r="Q13" s="12">
        <f t="shared" si="8"/>
        <v>2364668.75</v>
      </c>
      <c r="R13" s="12">
        <f>IF(ISERROR(SUM(O13:Q13)),0,(SUM(O13:Q13)))</f>
        <v>7174046.25</v>
      </c>
      <c r="S13" s="12"/>
      <c r="T13" s="12">
        <f>IF(ISERROR(F13+J13+N13+R13),0,(F13+J13+N13+R13))</f>
        <v>28512550</v>
      </c>
    </row>
    <row r="14" spans="1:20" x14ac:dyDescent="0.25">
      <c r="A14" s="3" t="s">
        <v>57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x14ac:dyDescent="0.25">
      <c r="A15" s="5" t="s">
        <v>58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x14ac:dyDescent="0.25">
      <c r="A16" s="13" t="s">
        <v>59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1:20" x14ac:dyDescent="0.25">
      <c r="A17" s="15" t="s">
        <v>60</v>
      </c>
      <c r="B17" s="1">
        <v>13379523.448305</v>
      </c>
      <c r="C17" s="1">
        <v>282420.76444300002</v>
      </c>
      <c r="D17" s="1">
        <v>879128.51743999997</v>
      </c>
      <c r="E17" s="1">
        <v>1475836.2704340001</v>
      </c>
      <c r="F17" s="1">
        <f t="shared" ref="F17:F18" si="9">IF(ISERROR(SUM(C17:E17)),0,(SUM(C17:E17)))</f>
        <v>2637385.552317</v>
      </c>
      <c r="G17" s="1">
        <v>1203372.526543</v>
      </c>
      <c r="H17" s="1">
        <v>1203372.526543</v>
      </c>
      <c r="I17" s="1">
        <v>1752447.6753370001</v>
      </c>
      <c r="J17" s="1">
        <f t="shared" ref="J17:J18" si="10">IF(ISERROR(SUM(G17:I17)),0,(SUM(G17:I17)))</f>
        <v>4159192.7284230003</v>
      </c>
      <c r="K17" s="1">
        <v>1203372.526543</v>
      </c>
      <c r="L17" s="1">
        <v>1490771.8012560001</v>
      </c>
      <c r="M17" s="1">
        <v>1517659.5150929999</v>
      </c>
      <c r="N17" s="1">
        <f t="shared" ref="N17:N18" si="11">IF(ISERROR(SUM(K17:M17)),0,(SUM(K17:M17)))</f>
        <v>4211803.8428919995</v>
      </c>
      <c r="O17" s="1">
        <v>1203372.526543</v>
      </c>
      <c r="P17" s="1">
        <v>1203372.526543</v>
      </c>
      <c r="Q17" s="1">
        <v>1490771.8012560001</v>
      </c>
      <c r="R17" s="1">
        <f t="shared" ref="R17:R18" si="12">IF(ISERROR(SUM(O17:Q17)),0,(SUM(O17:Q17)))</f>
        <v>3897516.8543420001</v>
      </c>
      <c r="S17" s="1"/>
      <c r="T17" s="1">
        <f t="shared" ref="T17:T18" si="13">IF(ISERROR(F17+J17+N17+R17),0,(F17+J17+N17+R17))</f>
        <v>14905898.977973999</v>
      </c>
    </row>
    <row r="18" spans="1:20" x14ac:dyDescent="0.25">
      <c r="A18" s="16" t="s">
        <v>21</v>
      </c>
      <c r="B18" s="10">
        <v>3116021.8075660001</v>
      </c>
      <c r="C18" s="10">
        <v>149234.33727600001</v>
      </c>
      <c r="D18" s="10">
        <v>233311.89241900001</v>
      </c>
      <c r="E18" s="10">
        <v>311762.62681400002</v>
      </c>
      <c r="F18" s="10">
        <f t="shared" si="9"/>
        <v>694308.85650900006</v>
      </c>
      <c r="G18" s="10">
        <v>270117.84867500002</v>
      </c>
      <c r="H18" s="10">
        <v>269910.14307599998</v>
      </c>
      <c r="I18" s="10">
        <v>343509.165377</v>
      </c>
      <c r="J18" s="10">
        <f t="shared" si="10"/>
        <v>883537.15712800005</v>
      </c>
      <c r="K18" s="10">
        <v>271702.06254999997</v>
      </c>
      <c r="L18" s="10">
        <v>310679.66042700002</v>
      </c>
      <c r="M18" s="10">
        <v>310196.45101100003</v>
      </c>
      <c r="N18" s="10">
        <f t="shared" si="11"/>
        <v>892578.17398800002</v>
      </c>
      <c r="O18" s="10">
        <v>268508.11619299999</v>
      </c>
      <c r="P18" s="10">
        <v>266166.92180499999</v>
      </c>
      <c r="Q18" s="10">
        <v>300505.31157600001</v>
      </c>
      <c r="R18" s="10">
        <f t="shared" si="12"/>
        <v>835180.34957399988</v>
      </c>
      <c r="S18" s="10"/>
      <c r="T18" s="10">
        <f t="shared" si="13"/>
        <v>3305604.5371989999</v>
      </c>
    </row>
    <row r="19" spans="1:20" x14ac:dyDescent="0.25">
      <c r="A19" s="17" t="s">
        <v>61</v>
      </c>
      <c r="B19" s="18">
        <f t="shared" ref="B19:E19" si="14">IF(ISERROR(SUM(B17:B18)),0,(SUM(B17:B18)))</f>
        <v>16495545.255871</v>
      </c>
      <c r="C19" s="18">
        <f t="shared" si="14"/>
        <v>431655.10171900003</v>
      </c>
      <c r="D19" s="18">
        <f t="shared" si="14"/>
        <v>1112440.409859</v>
      </c>
      <c r="E19" s="18">
        <f t="shared" si="14"/>
        <v>1787598.8972480001</v>
      </c>
      <c r="F19" s="18">
        <f>IF(ISERROR(SUM(C19:E19)),0,(SUM(C19:E19)))</f>
        <v>3331694.4088260001</v>
      </c>
      <c r="G19" s="18">
        <f t="shared" ref="G19:I19" si="15">IF(ISERROR(SUM(G17:G18)),0,(SUM(G17:G18)))</f>
        <v>1473490.375218</v>
      </c>
      <c r="H19" s="18">
        <f t="shared" si="15"/>
        <v>1473282.6696190001</v>
      </c>
      <c r="I19" s="18">
        <f t="shared" si="15"/>
        <v>2095956.8407140002</v>
      </c>
      <c r="J19" s="18">
        <f>IF(ISERROR(SUM(G19:I19)),0,(SUM(G19:I19)))</f>
        <v>5042729.885551</v>
      </c>
      <c r="K19" s="18">
        <f t="shared" ref="K19:M19" si="16">IF(ISERROR(SUM(K17:K18)),0,(SUM(K17:K18)))</f>
        <v>1475074.5890929999</v>
      </c>
      <c r="L19" s="18">
        <f t="shared" si="16"/>
        <v>1801451.461683</v>
      </c>
      <c r="M19" s="18">
        <f t="shared" si="16"/>
        <v>1827855.9661039999</v>
      </c>
      <c r="N19" s="18">
        <f>IF(ISERROR(SUM(K19:M19)),0,(SUM(K19:M19)))</f>
        <v>5104382.01688</v>
      </c>
      <c r="O19" s="18">
        <f t="shared" ref="O19:Q19" si="17">IF(ISERROR(SUM(O17:O18)),0,(SUM(O17:O18)))</f>
        <v>1471880.642736</v>
      </c>
      <c r="P19" s="18">
        <f t="shared" si="17"/>
        <v>1469539.4483479999</v>
      </c>
      <c r="Q19" s="18">
        <f t="shared" si="17"/>
        <v>1791277.112832</v>
      </c>
      <c r="R19" s="18">
        <f>IF(ISERROR(SUM(O19:Q19)),0,(SUM(O19:Q19)))</f>
        <v>4732697.2039160002</v>
      </c>
      <c r="S19" s="18"/>
      <c r="T19" s="18">
        <f>IF(ISERROR(F19+J19+N19+R19),0,(F19+J19+N19+R19))</f>
        <v>18211503.515173003</v>
      </c>
    </row>
    <row r="20" spans="1:20" x14ac:dyDescent="0.25">
      <c r="A20" s="3" t="s">
        <v>57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x14ac:dyDescent="0.25">
      <c r="A21" s="13" t="s">
        <v>62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1:20" x14ac:dyDescent="0.25">
      <c r="A22" s="15" t="s">
        <v>22</v>
      </c>
      <c r="B22" s="1">
        <v>331263</v>
      </c>
      <c r="C22" s="1">
        <v>7091.92</v>
      </c>
      <c r="D22" s="1">
        <v>65894</v>
      </c>
      <c r="E22" s="1">
        <v>13160</v>
      </c>
      <c r="F22" s="1">
        <f t="shared" ref="F22:F27" si="18">IF(ISERROR(SUM(C22:E22)),0,(SUM(C22:E22)))</f>
        <v>86145.919999999998</v>
      </c>
      <c r="G22" s="1">
        <v>24195</v>
      </c>
      <c r="H22" s="1">
        <v>14370</v>
      </c>
      <c r="I22" s="1">
        <v>40820</v>
      </c>
      <c r="J22" s="1">
        <f t="shared" ref="J22:J27" si="19">IF(ISERROR(SUM(G22:I22)),0,(SUM(G22:I22)))</f>
        <v>79385</v>
      </c>
      <c r="K22" s="1">
        <v>39017</v>
      </c>
      <c r="L22" s="1">
        <v>25905</v>
      </c>
      <c r="M22" s="1">
        <v>15570</v>
      </c>
      <c r="N22" s="1">
        <f t="shared" ref="N22:N27" si="20">IF(ISERROR(SUM(K22:M22)),0,(SUM(K22:M22)))</f>
        <v>80492</v>
      </c>
      <c r="O22" s="1">
        <v>35673</v>
      </c>
      <c r="P22" s="1">
        <v>28182</v>
      </c>
      <c r="Q22" s="1">
        <v>25620</v>
      </c>
      <c r="R22" s="1">
        <f t="shared" ref="R22:R27" si="21">IF(ISERROR(SUM(O22:Q22)),0,(SUM(O22:Q22)))</f>
        <v>89475</v>
      </c>
      <c r="S22" s="1"/>
      <c r="T22" s="1">
        <f t="shared" ref="T22:T27" si="22">IF(ISERROR(F22+J22+N22+R22),0,(F22+J22+N22+R22))</f>
        <v>335497.92</v>
      </c>
    </row>
    <row r="23" spans="1:20" x14ac:dyDescent="0.25">
      <c r="A23" s="15" t="s">
        <v>63</v>
      </c>
      <c r="B23" s="1">
        <v>27800</v>
      </c>
      <c r="C23" s="1">
        <v>3050</v>
      </c>
      <c r="D23" s="1">
        <v>10950</v>
      </c>
      <c r="E23" s="1">
        <v>0</v>
      </c>
      <c r="F23" s="1">
        <f t="shared" si="18"/>
        <v>14000</v>
      </c>
      <c r="G23" s="1">
        <v>950</v>
      </c>
      <c r="H23" s="1">
        <v>775</v>
      </c>
      <c r="I23" s="1">
        <v>800</v>
      </c>
      <c r="J23" s="1">
        <f t="shared" si="19"/>
        <v>2525</v>
      </c>
      <c r="K23" s="1">
        <v>3375</v>
      </c>
      <c r="L23" s="1">
        <v>500</v>
      </c>
      <c r="M23" s="1">
        <v>2000</v>
      </c>
      <c r="N23" s="1">
        <f t="shared" si="20"/>
        <v>5875</v>
      </c>
      <c r="O23" s="1">
        <v>525</v>
      </c>
      <c r="P23" s="1">
        <v>550</v>
      </c>
      <c r="Q23" s="1">
        <v>275</v>
      </c>
      <c r="R23" s="1">
        <f t="shared" si="21"/>
        <v>1350</v>
      </c>
      <c r="S23" s="1"/>
      <c r="T23" s="1">
        <f t="shared" si="22"/>
        <v>23750</v>
      </c>
    </row>
    <row r="24" spans="1:20" x14ac:dyDescent="0.25">
      <c r="A24" s="15" t="s">
        <v>23</v>
      </c>
      <c r="B24" s="1">
        <v>35080</v>
      </c>
      <c r="C24" s="1"/>
      <c r="D24" s="1">
        <v>10500</v>
      </c>
      <c r="E24" s="1">
        <v>760</v>
      </c>
      <c r="F24" s="1">
        <f t="shared" si="18"/>
        <v>11260</v>
      </c>
      <c r="G24" s="1">
        <v>2300</v>
      </c>
      <c r="H24" s="1">
        <v>300</v>
      </c>
      <c r="I24" s="1">
        <v>300</v>
      </c>
      <c r="J24" s="1">
        <f t="shared" si="19"/>
        <v>2900</v>
      </c>
      <c r="K24" s="1">
        <v>8800</v>
      </c>
      <c r="L24" s="1">
        <v>2300</v>
      </c>
      <c r="M24" s="1">
        <v>300</v>
      </c>
      <c r="N24" s="1">
        <f t="shared" si="20"/>
        <v>11400</v>
      </c>
      <c r="O24" s="1">
        <v>300</v>
      </c>
      <c r="P24" s="1">
        <v>2300</v>
      </c>
      <c r="Q24" s="1">
        <v>300</v>
      </c>
      <c r="R24" s="1">
        <f t="shared" si="21"/>
        <v>2900</v>
      </c>
      <c r="S24" s="1"/>
      <c r="T24" s="1">
        <f t="shared" si="22"/>
        <v>28460</v>
      </c>
    </row>
    <row r="25" spans="1:20" x14ac:dyDescent="0.25">
      <c r="A25" s="15" t="s">
        <v>25</v>
      </c>
      <c r="B25" s="1">
        <v>52226</v>
      </c>
      <c r="C25" s="1">
        <v>1683</v>
      </c>
      <c r="D25" s="1">
        <v>2335.727273</v>
      </c>
      <c r="E25" s="1">
        <v>9480.7272730000004</v>
      </c>
      <c r="F25" s="1">
        <f t="shared" si="18"/>
        <v>13499.454546000001</v>
      </c>
      <c r="G25" s="1">
        <v>8875.7272730000004</v>
      </c>
      <c r="H25" s="1">
        <v>7333.7272730000004</v>
      </c>
      <c r="I25" s="1">
        <v>7908.7272730000004</v>
      </c>
      <c r="J25" s="1">
        <f t="shared" si="19"/>
        <v>24118.181819000001</v>
      </c>
      <c r="K25" s="1">
        <v>7708.7272730000004</v>
      </c>
      <c r="L25" s="1">
        <v>11898.727273</v>
      </c>
      <c r="M25" s="1">
        <v>7370.7272730000004</v>
      </c>
      <c r="N25" s="1">
        <f t="shared" si="20"/>
        <v>26978.181819000001</v>
      </c>
      <c r="O25" s="1">
        <v>7355.7272730000004</v>
      </c>
      <c r="P25" s="1">
        <v>9133.7272730000004</v>
      </c>
      <c r="Q25" s="1">
        <v>7255.7272730000004</v>
      </c>
      <c r="R25" s="1">
        <f t="shared" si="21"/>
        <v>23745.181819000001</v>
      </c>
      <c r="S25" s="1"/>
      <c r="T25" s="1">
        <f t="shared" si="22"/>
        <v>88341.000003000008</v>
      </c>
    </row>
    <row r="26" spans="1:20" x14ac:dyDescent="0.25">
      <c r="A26" s="15" t="s">
        <v>24</v>
      </c>
      <c r="B26" s="1">
        <v>300700</v>
      </c>
      <c r="C26" s="1"/>
      <c r="D26" s="1">
        <v>29500</v>
      </c>
      <c r="E26" s="1">
        <v>39000</v>
      </c>
      <c r="F26" s="1">
        <f t="shared" si="18"/>
        <v>68500</v>
      </c>
      <c r="G26" s="1">
        <v>37000</v>
      </c>
      <c r="H26" s="1">
        <v>35000</v>
      </c>
      <c r="I26" s="1">
        <v>27000</v>
      </c>
      <c r="J26" s="1">
        <f t="shared" si="19"/>
        <v>99000</v>
      </c>
      <c r="K26" s="1">
        <v>34000</v>
      </c>
      <c r="L26" s="1">
        <v>35000</v>
      </c>
      <c r="M26" s="1">
        <v>31000</v>
      </c>
      <c r="N26" s="1">
        <f t="shared" si="20"/>
        <v>100000</v>
      </c>
      <c r="O26" s="1">
        <v>30000</v>
      </c>
      <c r="P26" s="1">
        <v>30000</v>
      </c>
      <c r="Q26" s="1">
        <v>9500</v>
      </c>
      <c r="R26" s="1">
        <f t="shared" si="21"/>
        <v>69500</v>
      </c>
      <c r="S26" s="1"/>
      <c r="T26" s="1">
        <f t="shared" si="22"/>
        <v>337000</v>
      </c>
    </row>
    <row r="27" spans="1:20" x14ac:dyDescent="0.25">
      <c r="A27" s="16" t="s">
        <v>26</v>
      </c>
      <c r="B27" s="10">
        <v>107986</v>
      </c>
      <c r="C27" s="10">
        <v>23205</v>
      </c>
      <c r="D27" s="10">
        <v>7000</v>
      </c>
      <c r="E27" s="10">
        <v>10900</v>
      </c>
      <c r="F27" s="10">
        <f t="shared" si="18"/>
        <v>41105</v>
      </c>
      <c r="G27" s="10">
        <v>15262</v>
      </c>
      <c r="H27" s="10">
        <v>8430</v>
      </c>
      <c r="I27" s="10">
        <v>11880</v>
      </c>
      <c r="J27" s="10">
        <f t="shared" si="19"/>
        <v>35572</v>
      </c>
      <c r="K27" s="10">
        <v>22060</v>
      </c>
      <c r="L27" s="10">
        <v>10430</v>
      </c>
      <c r="M27" s="10">
        <v>11530</v>
      </c>
      <c r="N27" s="10">
        <f t="shared" si="20"/>
        <v>44020</v>
      </c>
      <c r="O27" s="10">
        <v>12632</v>
      </c>
      <c r="P27" s="10">
        <v>11250</v>
      </c>
      <c r="Q27" s="10">
        <v>18200</v>
      </c>
      <c r="R27" s="10">
        <f t="shared" si="21"/>
        <v>42082</v>
      </c>
      <c r="S27" s="10"/>
      <c r="T27" s="10">
        <f t="shared" si="22"/>
        <v>162779</v>
      </c>
    </row>
    <row r="28" spans="1:20" x14ac:dyDescent="0.25">
      <c r="A28" s="17" t="s">
        <v>64</v>
      </c>
      <c r="B28" s="18">
        <f t="shared" ref="B28:E28" si="23">IF(ISERROR(SUM(B22:B27)),0,(SUM(B22:B27)))</f>
        <v>855055</v>
      </c>
      <c r="C28" s="18">
        <f t="shared" si="23"/>
        <v>35029.919999999998</v>
      </c>
      <c r="D28" s="18">
        <f t="shared" si="23"/>
        <v>126179.727273</v>
      </c>
      <c r="E28" s="18">
        <f t="shared" si="23"/>
        <v>73300.727272999997</v>
      </c>
      <c r="F28" s="18">
        <f>IF(ISERROR(SUM(C28:E28)),0,(SUM(C28:E28)))</f>
        <v>234510.37454599998</v>
      </c>
      <c r="G28" s="18">
        <f t="shared" ref="G28:I28" si="24">IF(ISERROR(SUM(G22:G27)),0,(SUM(G22:G27)))</f>
        <v>88582.727272999997</v>
      </c>
      <c r="H28" s="18">
        <f t="shared" si="24"/>
        <v>66208.727272999997</v>
      </c>
      <c r="I28" s="18">
        <f t="shared" si="24"/>
        <v>88708.727272999997</v>
      </c>
      <c r="J28" s="18">
        <f>IF(ISERROR(SUM(G28:I28)),0,(SUM(G28:I28)))</f>
        <v>243500.18181899999</v>
      </c>
      <c r="K28" s="18">
        <f t="shared" ref="K28:M28" si="25">IF(ISERROR(SUM(K22:K27)),0,(SUM(K22:K27)))</f>
        <v>114960.727273</v>
      </c>
      <c r="L28" s="18">
        <f t="shared" si="25"/>
        <v>86033.727272999997</v>
      </c>
      <c r="M28" s="18">
        <f t="shared" si="25"/>
        <v>67770.727272999997</v>
      </c>
      <c r="N28" s="18">
        <f>IF(ISERROR(SUM(K28:M28)),0,(SUM(K28:M28)))</f>
        <v>268765.18181899999</v>
      </c>
      <c r="O28" s="18">
        <f t="shared" ref="O28:Q28" si="26">IF(ISERROR(SUM(O22:O27)),0,(SUM(O22:O27)))</f>
        <v>86485.727272999997</v>
      </c>
      <c r="P28" s="18">
        <f t="shared" si="26"/>
        <v>81415.727272999997</v>
      </c>
      <c r="Q28" s="18">
        <f t="shared" si="26"/>
        <v>61150.727272999997</v>
      </c>
      <c r="R28" s="18">
        <f>IF(ISERROR(SUM(O28:Q28)),0,(SUM(O28:Q28)))</f>
        <v>229052.18181899999</v>
      </c>
      <c r="S28" s="18"/>
      <c r="T28" s="18">
        <f>IF(ISERROR(F28+J28+N28+R28),0,(F28+J28+N28+R28))</f>
        <v>975827.92000299995</v>
      </c>
    </row>
    <row r="29" spans="1:20" x14ac:dyDescent="0.25">
      <c r="A29" s="3" t="s">
        <v>57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x14ac:dyDescent="0.25">
      <c r="A30" s="13" t="s">
        <v>65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25">
      <c r="A31" s="15" t="s">
        <v>27</v>
      </c>
      <c r="B31" s="1">
        <v>4026380.0899959998</v>
      </c>
      <c r="C31" s="1">
        <v>341217.5</v>
      </c>
      <c r="D31" s="1">
        <v>341217.5</v>
      </c>
      <c r="E31" s="1">
        <v>341217.5</v>
      </c>
      <c r="F31" s="1">
        <f t="shared" ref="F31:F36" si="27">IF(ISERROR(SUM(C31:E31)),0,(SUM(C31:E31)))</f>
        <v>1023652.5</v>
      </c>
      <c r="G31" s="1">
        <v>341217.5</v>
      </c>
      <c r="H31" s="1">
        <v>341217.5</v>
      </c>
      <c r="I31" s="1">
        <v>341217.5</v>
      </c>
      <c r="J31" s="1">
        <f t="shared" ref="J31:J36" si="28">IF(ISERROR(SUM(G31:I31)),0,(SUM(G31:I31)))</f>
        <v>1023652.5</v>
      </c>
      <c r="K31" s="1">
        <v>341217.5</v>
      </c>
      <c r="L31" s="1">
        <v>341217.5</v>
      </c>
      <c r="M31" s="1">
        <v>341217.5</v>
      </c>
      <c r="N31" s="1">
        <f t="shared" ref="N31:N36" si="29">IF(ISERROR(SUM(K31:M31)),0,(SUM(K31:M31)))</f>
        <v>1023652.5</v>
      </c>
      <c r="O31" s="1">
        <v>341217.5</v>
      </c>
      <c r="P31" s="1">
        <v>341217.5</v>
      </c>
      <c r="Q31" s="1">
        <v>341217.5</v>
      </c>
      <c r="R31" s="1">
        <f t="shared" ref="R31:R36" si="30">IF(ISERROR(SUM(O31:Q31)),0,(SUM(O31:Q31)))</f>
        <v>1023652.5</v>
      </c>
      <c r="S31" s="1"/>
      <c r="T31" s="1">
        <f t="shared" ref="T31:T36" si="31">IF(ISERROR(F31+J31+N31+R31),0,(F31+J31+N31+R31))</f>
        <v>4094610</v>
      </c>
    </row>
    <row r="32" spans="1:20" x14ac:dyDescent="0.25">
      <c r="A32" s="15" t="s">
        <v>28</v>
      </c>
      <c r="B32" s="1">
        <v>1568207.34</v>
      </c>
      <c r="C32" s="1">
        <v>134260.16666700001</v>
      </c>
      <c r="D32" s="1">
        <v>134260.16666700001</v>
      </c>
      <c r="E32" s="1">
        <v>134260.16666700001</v>
      </c>
      <c r="F32" s="1">
        <f t="shared" si="27"/>
        <v>402780.50000100001</v>
      </c>
      <c r="G32" s="1">
        <v>134260.16666700001</v>
      </c>
      <c r="H32" s="1">
        <v>134260.16666700001</v>
      </c>
      <c r="I32" s="1">
        <v>134260.16666700001</v>
      </c>
      <c r="J32" s="1">
        <f t="shared" si="28"/>
        <v>402780.50000100001</v>
      </c>
      <c r="K32" s="1">
        <v>134260.16666700001</v>
      </c>
      <c r="L32" s="1">
        <v>134260.16666700001</v>
      </c>
      <c r="M32" s="1">
        <v>134260.16666700001</v>
      </c>
      <c r="N32" s="1">
        <f t="shared" si="29"/>
        <v>402780.50000100001</v>
      </c>
      <c r="O32" s="1">
        <v>134260.16666700001</v>
      </c>
      <c r="P32" s="1">
        <v>134260.16666700001</v>
      </c>
      <c r="Q32" s="1">
        <v>134260.16666700001</v>
      </c>
      <c r="R32" s="1">
        <f t="shared" si="30"/>
        <v>402780.50000100001</v>
      </c>
      <c r="S32" s="1"/>
      <c r="T32" s="1">
        <f t="shared" si="31"/>
        <v>1611122.000004</v>
      </c>
    </row>
    <row r="33" spans="1:20" x14ac:dyDescent="0.25">
      <c r="A33" s="15" t="s">
        <v>66</v>
      </c>
      <c r="B33" s="1">
        <v>700584</v>
      </c>
      <c r="C33" s="1">
        <v>100466.666666</v>
      </c>
      <c r="D33" s="1">
        <v>100466.666666</v>
      </c>
      <c r="E33" s="1">
        <v>100466.666666</v>
      </c>
      <c r="F33" s="1">
        <f t="shared" si="27"/>
        <v>301399.99999799998</v>
      </c>
      <c r="G33" s="1">
        <v>100466.666666</v>
      </c>
      <c r="H33" s="1">
        <v>100466.666666</v>
      </c>
      <c r="I33" s="1">
        <v>100466.666666</v>
      </c>
      <c r="J33" s="1">
        <f t="shared" si="28"/>
        <v>301399.99999799998</v>
      </c>
      <c r="K33" s="1">
        <v>100466.666666</v>
      </c>
      <c r="L33" s="1">
        <v>100466.666666</v>
      </c>
      <c r="M33" s="1">
        <v>100466.666666</v>
      </c>
      <c r="N33" s="1">
        <f t="shared" si="29"/>
        <v>301399.99999799998</v>
      </c>
      <c r="O33" s="1">
        <v>100466.666666</v>
      </c>
      <c r="P33" s="1">
        <v>100466.666666</v>
      </c>
      <c r="Q33" s="1">
        <v>100466.666666</v>
      </c>
      <c r="R33" s="1">
        <f t="shared" si="30"/>
        <v>301399.99999799998</v>
      </c>
      <c r="S33" s="1"/>
      <c r="T33" s="1">
        <f t="shared" si="31"/>
        <v>1205599.9999919999</v>
      </c>
    </row>
    <row r="34" spans="1:20" hidden="1" x14ac:dyDescent="0.25">
      <c r="A34" s="15" t="s">
        <v>29</v>
      </c>
      <c r="B34" s="1"/>
      <c r="C34" s="1"/>
      <c r="D34" s="1"/>
      <c r="E34" s="1"/>
      <c r="F34" s="1">
        <f t="shared" si="27"/>
        <v>0</v>
      </c>
      <c r="G34" s="1"/>
      <c r="H34" s="1"/>
      <c r="I34" s="1"/>
      <c r="J34" s="1">
        <f t="shared" si="28"/>
        <v>0</v>
      </c>
      <c r="K34" s="1"/>
      <c r="L34" s="1"/>
      <c r="M34" s="1"/>
      <c r="N34" s="1">
        <f t="shared" si="29"/>
        <v>0</v>
      </c>
      <c r="O34" s="1"/>
      <c r="P34" s="1"/>
      <c r="Q34" s="1"/>
      <c r="R34" s="1">
        <f t="shared" si="30"/>
        <v>0</v>
      </c>
      <c r="S34" s="1"/>
      <c r="T34" s="1">
        <f t="shared" si="31"/>
        <v>0</v>
      </c>
    </row>
    <row r="35" spans="1:20" hidden="1" x14ac:dyDescent="0.25">
      <c r="A35" s="15" t="s">
        <v>30</v>
      </c>
      <c r="B35" s="1"/>
      <c r="C35" s="1"/>
      <c r="D35" s="1"/>
      <c r="E35" s="1"/>
      <c r="F35" s="1">
        <f t="shared" si="27"/>
        <v>0</v>
      </c>
      <c r="G35" s="1"/>
      <c r="H35" s="1"/>
      <c r="I35" s="1"/>
      <c r="J35" s="1">
        <f t="shared" si="28"/>
        <v>0</v>
      </c>
      <c r="K35" s="1"/>
      <c r="L35" s="1"/>
      <c r="M35" s="1"/>
      <c r="N35" s="1">
        <f t="shared" si="29"/>
        <v>0</v>
      </c>
      <c r="O35" s="1"/>
      <c r="P35" s="1"/>
      <c r="Q35" s="1"/>
      <c r="R35" s="1">
        <f t="shared" si="30"/>
        <v>0</v>
      </c>
      <c r="S35" s="1"/>
      <c r="T35" s="1">
        <f t="shared" si="31"/>
        <v>0</v>
      </c>
    </row>
    <row r="36" spans="1:20" hidden="1" x14ac:dyDescent="0.25">
      <c r="A36" s="16" t="s">
        <v>31</v>
      </c>
      <c r="B36" s="10"/>
      <c r="C36" s="10"/>
      <c r="D36" s="10"/>
      <c r="E36" s="10"/>
      <c r="F36" s="10">
        <f t="shared" si="27"/>
        <v>0</v>
      </c>
      <c r="G36" s="10"/>
      <c r="H36" s="10"/>
      <c r="I36" s="10"/>
      <c r="J36" s="10">
        <f t="shared" si="28"/>
        <v>0</v>
      </c>
      <c r="K36" s="10"/>
      <c r="L36" s="10"/>
      <c r="M36" s="10"/>
      <c r="N36" s="10">
        <f t="shared" si="29"/>
        <v>0</v>
      </c>
      <c r="O36" s="10"/>
      <c r="P36" s="10"/>
      <c r="Q36" s="10"/>
      <c r="R36" s="10">
        <f t="shared" si="30"/>
        <v>0</v>
      </c>
      <c r="S36" s="10"/>
      <c r="T36" s="10">
        <f t="shared" si="31"/>
        <v>0</v>
      </c>
    </row>
    <row r="37" spans="1:20" x14ac:dyDescent="0.25">
      <c r="A37" s="17" t="s">
        <v>67</v>
      </c>
      <c r="B37" s="18">
        <f t="shared" ref="B37:E37" si="32">IF(ISERROR(SUM(B31:B36)),0,(SUM(B31:B36)))</f>
        <v>6295171.4299959997</v>
      </c>
      <c r="C37" s="18">
        <f t="shared" si="32"/>
        <v>575944.33333300008</v>
      </c>
      <c r="D37" s="18">
        <f t="shared" si="32"/>
        <v>575944.33333300008</v>
      </c>
      <c r="E37" s="18">
        <f t="shared" si="32"/>
        <v>575944.33333300008</v>
      </c>
      <c r="F37" s="18">
        <f>IF(ISERROR(SUM(C37:E37)),0,(SUM(C37:E37)))</f>
        <v>1727832.9999990002</v>
      </c>
      <c r="G37" s="18">
        <f t="shared" ref="G37:I37" si="33">IF(ISERROR(SUM(G31:G36)),0,(SUM(G31:G36)))</f>
        <v>575944.33333300008</v>
      </c>
      <c r="H37" s="18">
        <f t="shared" si="33"/>
        <v>575944.33333300008</v>
      </c>
      <c r="I37" s="18">
        <f t="shared" si="33"/>
        <v>575944.33333300008</v>
      </c>
      <c r="J37" s="18">
        <f>IF(ISERROR(SUM(G37:I37)),0,(SUM(G37:I37)))</f>
        <v>1727832.9999990002</v>
      </c>
      <c r="K37" s="18">
        <f t="shared" ref="K37:M37" si="34">IF(ISERROR(SUM(K31:K36)),0,(SUM(K31:K36)))</f>
        <v>575944.33333300008</v>
      </c>
      <c r="L37" s="18">
        <f t="shared" si="34"/>
        <v>575944.33333300008</v>
      </c>
      <c r="M37" s="18">
        <f t="shared" si="34"/>
        <v>575944.33333300008</v>
      </c>
      <c r="N37" s="18">
        <f>IF(ISERROR(SUM(K37:M37)),0,(SUM(K37:M37)))</f>
        <v>1727832.9999990002</v>
      </c>
      <c r="O37" s="18">
        <f t="shared" ref="O37:Q37" si="35">IF(ISERROR(SUM(O31:O36)),0,(SUM(O31:O36)))</f>
        <v>575944.33333300008</v>
      </c>
      <c r="P37" s="18">
        <f t="shared" si="35"/>
        <v>575944.33333300008</v>
      </c>
      <c r="Q37" s="18">
        <f t="shared" si="35"/>
        <v>575944.33333300008</v>
      </c>
      <c r="R37" s="18">
        <f>IF(ISERROR(SUM(O37:Q37)),0,(SUM(O37:Q37)))</f>
        <v>1727832.9999990002</v>
      </c>
      <c r="S37" s="18"/>
      <c r="T37" s="18">
        <f>IF(ISERROR(F37+J37+N37+R37),0,(F37+J37+N37+R37))</f>
        <v>6911331.9999960009</v>
      </c>
    </row>
    <row r="38" spans="1:20" x14ac:dyDescent="0.25">
      <c r="A38" s="3" t="s">
        <v>57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A39" s="13" t="s">
        <v>68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x14ac:dyDescent="0.25">
      <c r="A40" s="15" t="s">
        <v>32</v>
      </c>
      <c r="B40" s="1">
        <v>91120</v>
      </c>
      <c r="C40" s="1">
        <v>4453.3333339999999</v>
      </c>
      <c r="D40" s="1">
        <v>9808.3333340000008</v>
      </c>
      <c r="E40" s="1">
        <v>6758.3333339999999</v>
      </c>
      <c r="F40" s="1">
        <f t="shared" ref="F40:F49" si="36">IF(ISERROR(SUM(C40:E40)),0,(SUM(C40:E40)))</f>
        <v>21020.000002000001</v>
      </c>
      <c r="G40" s="1">
        <v>6958.3333339999999</v>
      </c>
      <c r="H40" s="1">
        <v>5858.3333339999999</v>
      </c>
      <c r="I40" s="1">
        <v>7163.3333339999999</v>
      </c>
      <c r="J40" s="1">
        <f t="shared" ref="J40:J49" si="37">IF(ISERROR(SUM(G40:I40)),0,(SUM(G40:I40)))</f>
        <v>19980.000002000001</v>
      </c>
      <c r="K40" s="1">
        <v>8508.3333340000008</v>
      </c>
      <c r="L40" s="1">
        <v>6058.3333339999999</v>
      </c>
      <c r="M40" s="1">
        <v>7708.3333339999999</v>
      </c>
      <c r="N40" s="1">
        <f t="shared" ref="N40:N49" si="38">IF(ISERROR(SUM(K40:M40)),0,(SUM(K40:M40)))</f>
        <v>22275.000002000001</v>
      </c>
      <c r="O40" s="1">
        <v>6158.3333339999999</v>
      </c>
      <c r="P40" s="1">
        <v>5828.3333339999999</v>
      </c>
      <c r="Q40" s="1">
        <v>5428.3333339999999</v>
      </c>
      <c r="R40" s="1">
        <f t="shared" ref="R40:R49" si="39">IF(ISERROR(SUM(O40:Q40)),0,(SUM(O40:Q40)))</f>
        <v>17415.000002000001</v>
      </c>
      <c r="S40" s="1"/>
      <c r="T40" s="1">
        <f t="shared" ref="T40:T49" si="40">IF(ISERROR(F40+J40+N40+R40),0,(F40+J40+N40+R40))</f>
        <v>80690.000008000003</v>
      </c>
    </row>
    <row r="41" spans="1:20" x14ac:dyDescent="0.25">
      <c r="A41" s="15" t="s">
        <v>69</v>
      </c>
      <c r="B41" s="1">
        <v>43050</v>
      </c>
      <c r="C41" s="1">
        <v>15398.333333</v>
      </c>
      <c r="D41" s="1">
        <v>9338.3333330000005</v>
      </c>
      <c r="E41" s="1">
        <v>2813.333333</v>
      </c>
      <c r="F41" s="1">
        <f t="shared" si="36"/>
        <v>27549.999999</v>
      </c>
      <c r="G41" s="1">
        <v>1788</v>
      </c>
      <c r="H41" s="1">
        <v>4723.3333329999996</v>
      </c>
      <c r="I41" s="1">
        <v>1678.333333</v>
      </c>
      <c r="J41" s="1">
        <f t="shared" si="37"/>
        <v>8189.6666659999992</v>
      </c>
      <c r="K41" s="1">
        <v>2223.333333</v>
      </c>
      <c r="L41" s="1">
        <v>4421.6666660000001</v>
      </c>
      <c r="M41" s="1">
        <v>2646.6666660000001</v>
      </c>
      <c r="N41" s="1">
        <f t="shared" si="38"/>
        <v>9291.6666650000006</v>
      </c>
      <c r="O41" s="1">
        <v>1921.6666660000001</v>
      </c>
      <c r="P41" s="1">
        <v>5056.6666660000001</v>
      </c>
      <c r="Q41" s="1">
        <v>2011.6666660000001</v>
      </c>
      <c r="R41" s="1">
        <f t="shared" si="39"/>
        <v>8989.9999979999993</v>
      </c>
      <c r="S41" s="1"/>
      <c r="T41" s="1">
        <f t="shared" si="40"/>
        <v>54021.333327999993</v>
      </c>
    </row>
    <row r="42" spans="1:20" x14ac:dyDescent="0.25">
      <c r="A42" s="15" t="s">
        <v>33</v>
      </c>
      <c r="B42" s="1">
        <v>524268.4</v>
      </c>
      <c r="C42" s="1">
        <v>294591.51666600001</v>
      </c>
      <c r="D42" s="1">
        <v>25846.516666</v>
      </c>
      <c r="E42" s="1">
        <v>12871.516666</v>
      </c>
      <c r="F42" s="1">
        <f t="shared" si="36"/>
        <v>333309.54999800003</v>
      </c>
      <c r="G42" s="1">
        <v>14446.521666000001</v>
      </c>
      <c r="H42" s="1">
        <v>13046.516666</v>
      </c>
      <c r="I42" s="1">
        <v>14321.516666</v>
      </c>
      <c r="J42" s="1">
        <f t="shared" si="37"/>
        <v>41814.554998</v>
      </c>
      <c r="K42" s="1">
        <v>34926.516666000003</v>
      </c>
      <c r="L42" s="1">
        <v>13696.516666</v>
      </c>
      <c r="M42" s="1">
        <v>13012.516666</v>
      </c>
      <c r="N42" s="1">
        <f t="shared" si="38"/>
        <v>61635.549998000002</v>
      </c>
      <c r="O42" s="1">
        <v>17413.166666000001</v>
      </c>
      <c r="P42" s="1">
        <v>12913.166665999999</v>
      </c>
      <c r="Q42" s="1">
        <v>14288.166665999999</v>
      </c>
      <c r="R42" s="1">
        <f t="shared" si="39"/>
        <v>44614.499997999999</v>
      </c>
      <c r="S42" s="1"/>
      <c r="T42" s="1">
        <f t="shared" si="40"/>
        <v>481374.15499199997</v>
      </c>
    </row>
    <row r="43" spans="1:20" x14ac:dyDescent="0.25">
      <c r="A43" s="15" t="s">
        <v>35</v>
      </c>
      <c r="B43" s="1">
        <v>210720</v>
      </c>
      <c r="C43" s="1">
        <v>17300</v>
      </c>
      <c r="D43" s="1">
        <v>17325</v>
      </c>
      <c r="E43" s="1">
        <v>17300</v>
      </c>
      <c r="F43" s="1">
        <f t="shared" si="36"/>
        <v>51925</v>
      </c>
      <c r="G43" s="1">
        <v>17300</v>
      </c>
      <c r="H43" s="1">
        <v>17325</v>
      </c>
      <c r="I43" s="1">
        <v>17300</v>
      </c>
      <c r="J43" s="1">
        <f t="shared" si="37"/>
        <v>51925</v>
      </c>
      <c r="K43" s="1">
        <v>17300</v>
      </c>
      <c r="L43" s="1">
        <v>17325</v>
      </c>
      <c r="M43" s="1">
        <v>17300</v>
      </c>
      <c r="N43" s="1">
        <f t="shared" si="38"/>
        <v>51925</v>
      </c>
      <c r="O43" s="1">
        <v>17300</v>
      </c>
      <c r="P43" s="1">
        <v>17325</v>
      </c>
      <c r="Q43" s="1">
        <v>17300</v>
      </c>
      <c r="R43" s="1">
        <f t="shared" si="39"/>
        <v>51925</v>
      </c>
      <c r="S43" s="1"/>
      <c r="T43" s="1">
        <f t="shared" si="40"/>
        <v>207700</v>
      </c>
    </row>
    <row r="44" spans="1:20" x14ac:dyDescent="0.25">
      <c r="A44" s="15" t="s">
        <v>34</v>
      </c>
      <c r="B44" s="1">
        <v>188020</v>
      </c>
      <c r="C44" s="1">
        <v>10750</v>
      </c>
      <c r="D44" s="1">
        <v>10600</v>
      </c>
      <c r="E44" s="1">
        <v>23950</v>
      </c>
      <c r="F44" s="1">
        <f t="shared" si="36"/>
        <v>45300</v>
      </c>
      <c r="G44" s="1">
        <v>7750</v>
      </c>
      <c r="H44" s="1">
        <v>10100</v>
      </c>
      <c r="I44" s="1">
        <v>37350</v>
      </c>
      <c r="J44" s="1">
        <f t="shared" si="37"/>
        <v>55200</v>
      </c>
      <c r="K44" s="1">
        <v>8250</v>
      </c>
      <c r="L44" s="1">
        <v>11600</v>
      </c>
      <c r="M44" s="1">
        <v>26050</v>
      </c>
      <c r="N44" s="1">
        <f t="shared" si="38"/>
        <v>45900</v>
      </c>
      <c r="O44" s="1">
        <v>7750</v>
      </c>
      <c r="P44" s="1">
        <v>22750</v>
      </c>
      <c r="Q44" s="1">
        <v>21350</v>
      </c>
      <c r="R44" s="1">
        <f t="shared" si="39"/>
        <v>51850</v>
      </c>
      <c r="S44" s="1"/>
      <c r="T44" s="1">
        <f t="shared" si="40"/>
        <v>198250</v>
      </c>
    </row>
    <row r="45" spans="1:20" x14ac:dyDescent="0.25">
      <c r="A45" s="15" t="s">
        <v>36</v>
      </c>
      <c r="B45" s="1">
        <v>145260</v>
      </c>
      <c r="C45" s="1">
        <v>12083.333333</v>
      </c>
      <c r="D45" s="1">
        <v>12083.333333</v>
      </c>
      <c r="E45" s="1">
        <v>12183.333333</v>
      </c>
      <c r="F45" s="1">
        <f t="shared" si="36"/>
        <v>36349.999999</v>
      </c>
      <c r="G45" s="1">
        <v>12083.333333</v>
      </c>
      <c r="H45" s="1">
        <v>14083.333333</v>
      </c>
      <c r="I45" s="1">
        <v>12383.333333</v>
      </c>
      <c r="J45" s="1">
        <f t="shared" si="37"/>
        <v>38549.999999</v>
      </c>
      <c r="K45" s="1">
        <v>12083.333333</v>
      </c>
      <c r="L45" s="1">
        <v>12083.333333</v>
      </c>
      <c r="M45" s="1">
        <v>12083.333333</v>
      </c>
      <c r="N45" s="1">
        <f t="shared" si="38"/>
        <v>36249.999999</v>
      </c>
      <c r="O45" s="1">
        <v>12083.333333</v>
      </c>
      <c r="P45" s="1">
        <v>12083.333333</v>
      </c>
      <c r="Q45" s="1">
        <v>12383.333333</v>
      </c>
      <c r="R45" s="1">
        <f t="shared" si="39"/>
        <v>36549.999999</v>
      </c>
      <c r="S45" s="1"/>
      <c r="T45" s="1">
        <f t="shared" si="40"/>
        <v>147699.999996</v>
      </c>
    </row>
    <row r="46" spans="1:20" x14ac:dyDescent="0.25">
      <c r="A46" s="15" t="s">
        <v>37</v>
      </c>
      <c r="B46" s="1">
        <v>238547.67</v>
      </c>
      <c r="C46" s="1">
        <v>12939</v>
      </c>
      <c r="D46" s="1">
        <v>22940</v>
      </c>
      <c r="E46" s="1">
        <v>20130</v>
      </c>
      <c r="F46" s="1">
        <f t="shared" si="36"/>
        <v>56009</v>
      </c>
      <c r="G46" s="1">
        <v>6319</v>
      </c>
      <c r="H46" s="1">
        <v>6000</v>
      </c>
      <c r="I46" s="1">
        <v>18773</v>
      </c>
      <c r="J46" s="1">
        <f t="shared" si="37"/>
        <v>31092</v>
      </c>
      <c r="K46" s="1">
        <v>16300</v>
      </c>
      <c r="L46" s="1">
        <v>19830</v>
      </c>
      <c r="M46" s="1">
        <v>19885</v>
      </c>
      <c r="N46" s="1">
        <f t="shared" si="38"/>
        <v>56015</v>
      </c>
      <c r="O46" s="1">
        <v>23228</v>
      </c>
      <c r="P46" s="1">
        <v>9549</v>
      </c>
      <c r="Q46" s="1">
        <v>20225</v>
      </c>
      <c r="R46" s="1">
        <f t="shared" si="39"/>
        <v>53002</v>
      </c>
      <c r="S46" s="1"/>
      <c r="T46" s="1">
        <f t="shared" si="40"/>
        <v>196118</v>
      </c>
    </row>
    <row r="47" spans="1:20" x14ac:dyDescent="0.25">
      <c r="A47" s="15" t="s">
        <v>38</v>
      </c>
      <c r="B47" s="1">
        <v>255534</v>
      </c>
      <c r="C47" s="1">
        <v>126766</v>
      </c>
      <c r="D47" s="1">
        <v>0</v>
      </c>
      <c r="E47" s="1">
        <v>0</v>
      </c>
      <c r="F47" s="1">
        <f t="shared" si="36"/>
        <v>126766</v>
      </c>
      <c r="G47" s="1">
        <v>0</v>
      </c>
      <c r="H47" s="1">
        <v>0</v>
      </c>
      <c r="I47" s="1">
        <v>126765.5</v>
      </c>
      <c r="J47" s="1">
        <f t="shared" si="37"/>
        <v>126765.5</v>
      </c>
      <c r="K47" s="1">
        <v>0</v>
      </c>
      <c r="L47" s="1">
        <v>0</v>
      </c>
      <c r="M47" s="1">
        <v>0</v>
      </c>
      <c r="N47" s="1">
        <f t="shared" si="38"/>
        <v>0</v>
      </c>
      <c r="O47" s="1">
        <v>0</v>
      </c>
      <c r="P47" s="1">
        <v>0</v>
      </c>
      <c r="Q47" s="1">
        <v>0</v>
      </c>
      <c r="R47" s="1">
        <f t="shared" si="39"/>
        <v>0</v>
      </c>
      <c r="S47" s="1"/>
      <c r="T47" s="1">
        <f t="shared" si="40"/>
        <v>253531.5</v>
      </c>
    </row>
    <row r="48" spans="1:20" x14ac:dyDescent="0.25">
      <c r="A48" s="15" t="s">
        <v>39</v>
      </c>
      <c r="B48" s="1">
        <v>1058568</v>
      </c>
      <c r="C48" s="1">
        <v>33150</v>
      </c>
      <c r="D48" s="1">
        <v>33150</v>
      </c>
      <c r="E48" s="1">
        <v>33150</v>
      </c>
      <c r="F48" s="1">
        <f t="shared" si="36"/>
        <v>99450</v>
      </c>
      <c r="G48" s="1">
        <v>33150</v>
      </c>
      <c r="H48" s="1">
        <v>33150</v>
      </c>
      <c r="I48" s="1">
        <v>33150</v>
      </c>
      <c r="J48" s="1">
        <f t="shared" si="37"/>
        <v>99450</v>
      </c>
      <c r="K48" s="1">
        <v>33150</v>
      </c>
      <c r="L48" s="1">
        <v>33150</v>
      </c>
      <c r="M48" s="1">
        <v>33150</v>
      </c>
      <c r="N48" s="1">
        <f t="shared" si="38"/>
        <v>99450</v>
      </c>
      <c r="O48" s="1">
        <v>33150</v>
      </c>
      <c r="P48" s="1">
        <v>33150</v>
      </c>
      <c r="Q48" s="1">
        <v>33150</v>
      </c>
      <c r="R48" s="1">
        <f t="shared" si="39"/>
        <v>99450</v>
      </c>
      <c r="S48" s="1"/>
      <c r="T48" s="1">
        <f t="shared" si="40"/>
        <v>397800</v>
      </c>
    </row>
    <row r="49" spans="1:20" x14ac:dyDescent="0.25">
      <c r="A49" s="16" t="s">
        <v>40</v>
      </c>
      <c r="B49" s="10">
        <v>831799</v>
      </c>
      <c r="C49" s="10">
        <v>100467.666667</v>
      </c>
      <c r="D49" s="10">
        <v>84889.780303000007</v>
      </c>
      <c r="E49" s="10">
        <v>135854.78030300001</v>
      </c>
      <c r="F49" s="10">
        <f t="shared" si="36"/>
        <v>321212.227273</v>
      </c>
      <c r="G49" s="10">
        <v>95436.030303000007</v>
      </c>
      <c r="H49" s="10">
        <v>51364.780303</v>
      </c>
      <c r="I49" s="10">
        <v>141292.28030300001</v>
      </c>
      <c r="J49" s="10">
        <f t="shared" si="37"/>
        <v>288093.09090900002</v>
      </c>
      <c r="K49" s="10">
        <v>108561.03030300001</v>
      </c>
      <c r="L49" s="10">
        <v>62129.780303</v>
      </c>
      <c r="M49" s="10">
        <v>101549.78030300001</v>
      </c>
      <c r="N49" s="10">
        <f t="shared" si="38"/>
        <v>272240.59090900002</v>
      </c>
      <c r="O49" s="10">
        <v>126561.03030300001</v>
      </c>
      <c r="P49" s="10">
        <v>54959.780303</v>
      </c>
      <c r="Q49" s="10">
        <v>101381.78030300001</v>
      </c>
      <c r="R49" s="10">
        <f t="shared" si="39"/>
        <v>282902.59090900002</v>
      </c>
      <c r="S49" s="10"/>
      <c r="T49" s="10">
        <f t="shared" si="40"/>
        <v>1164448.5</v>
      </c>
    </row>
    <row r="50" spans="1:20" x14ac:dyDescent="0.25">
      <c r="A50" s="19" t="s">
        <v>70</v>
      </c>
      <c r="B50" s="20">
        <f t="shared" ref="B50:E50" si="41">IF(ISERROR(SUM(B40:B49)),0,(SUM(B40:B49)))</f>
        <v>3586887.07</v>
      </c>
      <c r="C50" s="20">
        <f t="shared" si="41"/>
        <v>627899.18333300005</v>
      </c>
      <c r="D50" s="20">
        <f t="shared" si="41"/>
        <v>225981.29696900002</v>
      </c>
      <c r="E50" s="20">
        <f t="shared" si="41"/>
        <v>265011.29696900002</v>
      </c>
      <c r="F50" s="20">
        <f t="shared" ref="F50:F51" si="42">IF(ISERROR(SUM(C50:E50)),0,(SUM(C50:E50)))</f>
        <v>1118891.7772710002</v>
      </c>
      <c r="G50" s="20">
        <f t="shared" ref="G50:I50" si="43">IF(ISERROR(SUM(G40:G49)),0,(SUM(G40:G49)))</f>
        <v>195231.21863600001</v>
      </c>
      <c r="H50" s="20">
        <f t="shared" si="43"/>
        <v>155651.29696900002</v>
      </c>
      <c r="I50" s="20">
        <f t="shared" si="43"/>
        <v>410177.29696900002</v>
      </c>
      <c r="J50" s="20">
        <f t="shared" ref="J50:J51" si="44">IF(ISERROR(SUM(G50:I50)),0,(SUM(G50:I50)))</f>
        <v>761059.8125740001</v>
      </c>
      <c r="K50" s="20">
        <f t="shared" ref="K50:M50" si="45">IF(ISERROR(SUM(K40:K49)),0,(SUM(K40:K49)))</f>
        <v>241302.54696900002</v>
      </c>
      <c r="L50" s="20">
        <f t="shared" si="45"/>
        <v>180294.63030200001</v>
      </c>
      <c r="M50" s="20">
        <f t="shared" si="45"/>
        <v>233385.63030200001</v>
      </c>
      <c r="N50" s="20">
        <f t="shared" ref="N50:N51" si="46">IF(ISERROR(SUM(K50:M50)),0,(SUM(K50:M50)))</f>
        <v>654982.80757299997</v>
      </c>
      <c r="O50" s="20">
        <f t="shared" ref="O50:Q50" si="47">IF(ISERROR(SUM(O40:O49)),0,(SUM(O40:O49)))</f>
        <v>245565.530302</v>
      </c>
      <c r="P50" s="20">
        <f t="shared" si="47"/>
        <v>173615.280302</v>
      </c>
      <c r="Q50" s="20">
        <f t="shared" si="47"/>
        <v>227518.280302</v>
      </c>
      <c r="R50" s="20">
        <f t="shared" ref="R50:R51" si="48">IF(ISERROR(SUM(O50:Q50)),0,(SUM(O50:Q50)))</f>
        <v>646699.090906</v>
      </c>
      <c r="S50" s="20"/>
      <c r="T50" s="20">
        <f t="shared" ref="T50:T51" si="49">IF(ISERROR(F50+J50+N50+R50),0,(F50+J50+N50+R50))</f>
        <v>3181633.4883240005</v>
      </c>
    </row>
    <row r="51" spans="1:20" x14ac:dyDescent="0.25">
      <c r="A51" s="21" t="s">
        <v>71</v>
      </c>
      <c r="B51" s="20">
        <f t="shared" ref="B51:E51" si="50">IF(ISERROR(SUM(B19+B28+B37+B50)),0,(SUM(B19+B28+B37+B50)))</f>
        <v>27232658.755866997</v>
      </c>
      <c r="C51" s="20">
        <f t="shared" si="50"/>
        <v>1670528.5383850001</v>
      </c>
      <c r="D51" s="20">
        <f t="shared" si="50"/>
        <v>2040545.767434</v>
      </c>
      <c r="E51" s="20">
        <f t="shared" si="50"/>
        <v>2701855.2548230002</v>
      </c>
      <c r="F51" s="20">
        <f t="shared" si="42"/>
        <v>6412929.5606420003</v>
      </c>
      <c r="G51" s="20">
        <f t="shared" ref="G51:I51" si="51">IF(ISERROR(SUM(G19+G28+G37+G50)),0,(SUM(G19+G28+G37+G50)))</f>
        <v>2333248.6544600003</v>
      </c>
      <c r="H51" s="20">
        <f t="shared" si="51"/>
        <v>2271087.0271939998</v>
      </c>
      <c r="I51" s="20">
        <f t="shared" si="51"/>
        <v>3170787.1982890004</v>
      </c>
      <c r="J51" s="20">
        <f t="shared" si="44"/>
        <v>7775122.8799430011</v>
      </c>
      <c r="K51" s="20">
        <f t="shared" ref="K51:M51" si="52">IF(ISERROR(SUM(K19+K28+K37+K50)),0,(SUM(K19+K28+K37+K50)))</f>
        <v>2407282.196668</v>
      </c>
      <c r="L51" s="20">
        <f t="shared" si="52"/>
        <v>2643724.1525909998</v>
      </c>
      <c r="M51" s="20">
        <f t="shared" si="52"/>
        <v>2704956.6570119997</v>
      </c>
      <c r="N51" s="20">
        <f t="shared" si="46"/>
        <v>7755963.006271</v>
      </c>
      <c r="O51" s="20">
        <f t="shared" ref="O51:Q51" si="53">IF(ISERROR(SUM(O19+O28+O37+O50)),0,(SUM(O19+O28+O37+O50)))</f>
        <v>2379876.2336440003</v>
      </c>
      <c r="P51" s="20">
        <f t="shared" si="53"/>
        <v>2300514.789256</v>
      </c>
      <c r="Q51" s="20">
        <f t="shared" si="53"/>
        <v>2655890.4537399998</v>
      </c>
      <c r="R51" s="20">
        <f t="shared" si="48"/>
        <v>7336281.47664</v>
      </c>
      <c r="S51" s="20"/>
      <c r="T51" s="20">
        <f t="shared" si="49"/>
        <v>29280296.923496004</v>
      </c>
    </row>
    <row r="52" spans="1:20" x14ac:dyDescent="0.25">
      <c r="A52" s="4" t="s">
        <v>57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</row>
    <row r="53" spans="1:20" x14ac:dyDescent="0.25">
      <c r="A53" s="5" t="s">
        <v>72</v>
      </c>
      <c r="B53" s="7">
        <f t="shared" ref="B53:E53" si="54">IF(ISERROR(B13-B51),0,(B13-B51))</f>
        <v>-773408.75586699694</v>
      </c>
      <c r="C53" s="7">
        <f t="shared" si="54"/>
        <v>643040.21161499992</v>
      </c>
      <c r="D53" s="7">
        <f t="shared" si="54"/>
        <v>294342.98256599996</v>
      </c>
      <c r="E53" s="7">
        <f t="shared" si="54"/>
        <v>-308594.00482300017</v>
      </c>
      <c r="F53" s="7">
        <f>IF(ISERROR(SUM(C53:E53)),0,(SUM(C53:E53)))</f>
        <v>628789.18935799971</v>
      </c>
      <c r="G53" s="7">
        <f t="shared" ref="G53:I53" si="55">IF(ISERROR(G13-G51),0,(G13-G51))</f>
        <v>46720.09553999966</v>
      </c>
      <c r="H53" s="7">
        <f t="shared" si="55"/>
        <v>89981.722806000151</v>
      </c>
      <c r="I53" s="7">
        <f t="shared" si="55"/>
        <v>-809168.44828900043</v>
      </c>
      <c r="J53" s="7">
        <f>IF(ISERROR(SUM(G53:I53)),0,(SUM(G53:I53)))</f>
        <v>-672466.62994300062</v>
      </c>
      <c r="K53" s="7">
        <f t="shared" ref="K53:M53" si="56">IF(ISERROR(K13-K51),0,(K13-K51))</f>
        <v>-35693.44666799996</v>
      </c>
      <c r="L53" s="7">
        <f t="shared" si="56"/>
        <v>-190792.90259099985</v>
      </c>
      <c r="M53" s="7">
        <f t="shared" si="56"/>
        <v>-335347.90701199975</v>
      </c>
      <c r="N53" s="7">
        <f>IF(ISERROR(SUM(K53:M53)),0,(SUM(K53:M53)))</f>
        <v>-561834.25627099955</v>
      </c>
      <c r="O53" s="7">
        <f t="shared" ref="O53:Q53" si="57">IF(ISERROR(O13-O51),0,(O13-O51))</f>
        <v>6232.5163559997454</v>
      </c>
      <c r="P53" s="7">
        <f t="shared" si="57"/>
        <v>122753.96074400004</v>
      </c>
      <c r="Q53" s="7">
        <f t="shared" si="57"/>
        <v>-291221.70373999979</v>
      </c>
      <c r="R53" s="7">
        <f>IF(ISERROR(SUM(O53:Q53)),0,(SUM(O53:Q53)))</f>
        <v>-162235.22664000001</v>
      </c>
      <c r="S53" s="7"/>
      <c r="T53" s="7">
        <f>IF(ISERROR(F53+J53+N53+R53),0,(F53+J53+N53+R53))</f>
        <v>-767746.92349600047</v>
      </c>
    </row>
    <row r="54" spans="1:20" x14ac:dyDescent="0.25">
      <c r="A54" s="3" t="s">
        <v>57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idden="1" x14ac:dyDescent="0.25">
      <c r="A55" s="4" t="s">
        <v>57</v>
      </c>
      <c r="B55" s="12"/>
      <c r="C55" s="12"/>
      <c r="D55" s="12"/>
      <c r="E55" s="12"/>
      <c r="F55" s="12">
        <f t="shared" ref="F55" si="58">IF(ISERROR(SUM(C55:E55)),0,(SUM(C55:E55)))</f>
        <v>0</v>
      </c>
      <c r="G55" s="12"/>
      <c r="H55" s="12"/>
      <c r="I55" s="12"/>
      <c r="J55" s="12">
        <f t="shared" ref="J55" si="59">IF(ISERROR(SUM(G55:I55)),0,(SUM(G55:I55)))</f>
        <v>0</v>
      </c>
      <c r="K55" s="12"/>
      <c r="L55" s="12"/>
      <c r="M55" s="12"/>
      <c r="N55" s="12">
        <f t="shared" ref="N55" si="60">IF(ISERROR(SUM(K55:M55)),0,(SUM(K55:M55)))</f>
        <v>0</v>
      </c>
      <c r="O55" s="12"/>
      <c r="P55" s="12"/>
      <c r="Q55" s="12"/>
      <c r="R55" s="12">
        <f t="shared" ref="R55" si="61">IF(ISERROR(SUM(O55:Q55)),0,(SUM(O55:Q55)))</f>
        <v>0</v>
      </c>
      <c r="S55" s="12"/>
      <c r="T55" s="12">
        <f t="shared" ref="T55" si="62">IF(ISERROR(F55+J55+N55+R55),0,(F55+J55+N55+R55))</f>
        <v>0</v>
      </c>
    </row>
    <row r="56" spans="1:20" hidden="1" x14ac:dyDescent="0.25">
      <c r="A56" s="2"/>
      <c r="B56" s="2" t="s">
        <v>41</v>
      </c>
      <c r="C56" s="2" t="s">
        <v>42</v>
      </c>
      <c r="D56" s="2" t="s">
        <v>43</v>
      </c>
      <c r="E56" s="2" t="s">
        <v>44</v>
      </c>
      <c r="F56" s="2" t="s">
        <v>4</v>
      </c>
      <c r="G56" s="2" t="s">
        <v>45</v>
      </c>
      <c r="H56" s="2" t="s">
        <v>46</v>
      </c>
      <c r="I56" s="2" t="s">
        <v>47</v>
      </c>
      <c r="J56" s="2" t="s">
        <v>7</v>
      </c>
      <c r="K56" s="2" t="s">
        <v>48</v>
      </c>
      <c r="L56" s="2" t="s">
        <v>49</v>
      </c>
      <c r="M56" s="2" t="s">
        <v>50</v>
      </c>
      <c r="N56" s="2" t="s">
        <v>10</v>
      </c>
      <c r="O56" s="2" t="s">
        <v>51</v>
      </c>
      <c r="P56" s="2" t="s">
        <v>52</v>
      </c>
      <c r="Q56" s="2" t="s">
        <v>53</v>
      </c>
      <c r="R56" s="2" t="s">
        <v>13</v>
      </c>
      <c r="S56" s="2" t="s">
        <v>82</v>
      </c>
      <c r="T56" s="2" t="s">
        <v>84</v>
      </c>
    </row>
    <row r="57" spans="1:20" hidden="1" x14ac:dyDescent="0.25">
      <c r="A57" s="2"/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</row>
    <row r="58" spans="1:20" hidden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idden="1" x14ac:dyDescent="0.25">
      <c r="A59" s="2"/>
      <c r="B59" s="2" t="b">
        <v>0</v>
      </c>
      <c r="C59" s="2" t="b">
        <v>1</v>
      </c>
      <c r="D59" s="2" t="b">
        <v>1</v>
      </c>
      <c r="E59" s="2" t="b">
        <v>1</v>
      </c>
      <c r="F59" s="2" t="b">
        <v>0</v>
      </c>
      <c r="G59" s="2" t="b">
        <v>0</v>
      </c>
      <c r="H59" s="2" t="b">
        <v>1</v>
      </c>
      <c r="I59" s="2" t="b">
        <v>1</v>
      </c>
      <c r="J59" s="2" t="b">
        <v>0</v>
      </c>
      <c r="K59" s="2" t="b">
        <v>0</v>
      </c>
      <c r="L59" s="2" t="b">
        <v>1</v>
      </c>
      <c r="M59" s="2" t="b">
        <v>1</v>
      </c>
      <c r="N59" s="2" t="b">
        <v>0</v>
      </c>
      <c r="O59" s="2" t="b">
        <v>0</v>
      </c>
      <c r="P59" s="2" t="b">
        <v>1</v>
      </c>
      <c r="Q59" s="2" t="b">
        <v>1</v>
      </c>
      <c r="R59" s="2" t="b">
        <v>0</v>
      </c>
      <c r="S59" s="2" t="b">
        <v>0</v>
      </c>
      <c r="T59" s="2" t="b">
        <v>0</v>
      </c>
    </row>
    <row r="60" spans="1:20" hidden="1" x14ac:dyDescent="0.25">
      <c r="A60" s="2"/>
      <c r="B60" s="2">
        <v>18</v>
      </c>
      <c r="C60" s="2">
        <v>18</v>
      </c>
      <c r="D60" s="2">
        <v>18</v>
      </c>
      <c r="E60" s="2">
        <v>18</v>
      </c>
      <c r="F60" s="2">
        <v>0</v>
      </c>
      <c r="G60" s="2">
        <v>18</v>
      </c>
      <c r="H60" s="2">
        <v>18</v>
      </c>
      <c r="I60" s="2">
        <v>18</v>
      </c>
      <c r="J60" s="2">
        <v>0</v>
      </c>
      <c r="K60" s="2">
        <v>18</v>
      </c>
      <c r="L60" s="2">
        <v>18</v>
      </c>
      <c r="M60" s="2">
        <v>18</v>
      </c>
      <c r="N60" s="2">
        <v>0</v>
      </c>
      <c r="O60" s="2">
        <v>18</v>
      </c>
      <c r="P60" s="2">
        <v>18</v>
      </c>
      <c r="Q60" s="2">
        <v>18</v>
      </c>
      <c r="R60" s="2">
        <v>0</v>
      </c>
      <c r="S60" s="2">
        <v>0</v>
      </c>
      <c r="T60" s="2">
        <v>0</v>
      </c>
    </row>
    <row r="61" spans="1:20" hidden="1" x14ac:dyDescent="0.25">
      <c r="A61" s="2" t="s">
        <v>73</v>
      </c>
      <c r="B61" s="2">
        <v>1</v>
      </c>
      <c r="C61" s="2">
        <v>2</v>
      </c>
      <c r="D61" s="2">
        <v>3</v>
      </c>
      <c r="E61" s="2">
        <v>4</v>
      </c>
      <c r="F61" s="2">
        <v>5</v>
      </c>
      <c r="G61" s="2">
        <v>6</v>
      </c>
      <c r="H61" s="2">
        <v>7</v>
      </c>
      <c r="I61" s="2">
        <v>8</v>
      </c>
      <c r="J61" s="2">
        <v>9</v>
      </c>
      <c r="K61" s="2">
        <v>10</v>
      </c>
      <c r="L61" s="2">
        <v>11</v>
      </c>
      <c r="M61" s="2">
        <v>12</v>
      </c>
      <c r="N61" s="2">
        <v>13</v>
      </c>
      <c r="O61" s="2">
        <v>14</v>
      </c>
      <c r="P61" s="2">
        <v>15</v>
      </c>
      <c r="Q61" s="2">
        <v>16</v>
      </c>
      <c r="R61" s="2">
        <v>17</v>
      </c>
      <c r="S61" s="2">
        <v>18</v>
      </c>
      <c r="T61" s="2">
        <v>19</v>
      </c>
    </row>
    <row r="62" spans="1:20" hidden="1" x14ac:dyDescent="0.25">
      <c r="A62" s="2" t="s">
        <v>14</v>
      </c>
      <c r="B62" s="2" t="s">
        <v>41</v>
      </c>
      <c r="C62" s="2" t="s">
        <v>42</v>
      </c>
      <c r="D62" s="2" t="s">
        <v>43</v>
      </c>
      <c r="E62" s="2" t="s">
        <v>44</v>
      </c>
      <c r="F62" s="2" t="s">
        <v>4</v>
      </c>
      <c r="G62" s="2" t="s">
        <v>45</v>
      </c>
      <c r="H62" s="2" t="s">
        <v>46</v>
      </c>
      <c r="I62" s="2" t="s">
        <v>47</v>
      </c>
      <c r="J62" s="2" t="s">
        <v>7</v>
      </c>
      <c r="K62" s="2" t="s">
        <v>48</v>
      </c>
      <c r="L62" s="2" t="s">
        <v>49</v>
      </c>
      <c r="M62" s="2" t="s">
        <v>50</v>
      </c>
      <c r="N62" s="2" t="s">
        <v>10</v>
      </c>
      <c r="O62" s="2" t="s">
        <v>51</v>
      </c>
      <c r="P62" s="2" t="s">
        <v>52</v>
      </c>
      <c r="Q62" s="2" t="s">
        <v>53</v>
      </c>
      <c r="R62" s="2" t="s">
        <v>13</v>
      </c>
      <c r="S62" s="2" t="s">
        <v>82</v>
      </c>
      <c r="T62" s="2" t="s">
        <v>84</v>
      </c>
    </row>
  </sheetData>
  <pageMargins left="0.511811023622047" right="0.511811023622047" top="1.37795275590551" bottom="0.98425196850393704" header="0.39370078740157499" footer="0.39370078740157499"/>
  <pageSetup pageOrder="overThenDown" orientation="landscape" r:id="rId1"/>
  <ignoredErrors>
    <ignoredError sqref="A3:IH655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Report</vt:lpstr>
      <vt:lpstr>Report!Print_Area</vt:lpstr>
      <vt:lpstr>Report!Print_Titles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Gerardo Luna</dc:creator>
  <cp:keywords/>
  <dc:description/>
  <cp:lastModifiedBy>Gerardo Luna</cp:lastModifiedBy>
  <dcterms:created xsi:type="dcterms:W3CDTF">2018-05-17T13:19:26Z</dcterms:created>
  <dcterms:modified xsi:type="dcterms:W3CDTF">2018-05-17T13:19:26Z</dcterms:modified>
  <cp:category/>
  <cp:contentStatus/>
</cp:coreProperties>
</file>