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picenter\FY18\"/>
    </mc:Choice>
  </mc:AlternateContent>
  <bookViews>
    <workbookView xWindow="0" yWindow="0" windowWidth="19200" windowHeight="11595"/>
  </bookViews>
  <sheets>
    <sheet name="Sheet1" sheetId="1" r:id="rId1"/>
  </sheets>
  <externalReferences>
    <externalReference r:id="rId2"/>
  </externalReferences>
  <definedNames>
    <definedName name="BudgetVersion">[1]SETUP!$D$8</definedName>
    <definedName name="SchoolName">[1]SETUP!$D$7</definedName>
    <definedName name="SetupBudgetYears">[1]SETUP!$H$17:$J$61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  <c r="E96" i="1"/>
  <c r="E95" i="1"/>
  <c r="E98" i="1" s="1"/>
  <c r="E91" i="1"/>
  <c r="E90" i="1"/>
  <c r="E89" i="1"/>
  <c r="E85" i="1"/>
  <c r="E84" i="1"/>
  <c r="E83" i="1"/>
  <c r="E75" i="1"/>
  <c r="E76" i="1" s="1"/>
  <c r="E71" i="1"/>
  <c r="E70" i="1"/>
  <c r="E69" i="1"/>
  <c r="E68" i="1"/>
  <c r="E67" i="1"/>
  <c r="E66" i="1"/>
  <c r="E65" i="1"/>
  <c r="E61" i="1"/>
  <c r="E60" i="1"/>
  <c r="E59" i="1"/>
  <c r="E58" i="1"/>
  <c r="E57" i="1"/>
  <c r="E56" i="1"/>
  <c r="E55" i="1"/>
  <c r="E51" i="1"/>
  <c r="E50" i="1"/>
  <c r="E49" i="1"/>
  <c r="E48" i="1"/>
  <c r="E47" i="1"/>
  <c r="E43" i="1"/>
  <c r="E42" i="1"/>
  <c r="E41" i="1"/>
  <c r="E40" i="1"/>
  <c r="E39" i="1"/>
  <c r="E38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16" i="1"/>
  <c r="E15" i="1"/>
  <c r="E14" i="1"/>
  <c r="E13" i="1"/>
  <c r="E12" i="1"/>
  <c r="E11" i="1"/>
  <c r="E10" i="1"/>
  <c r="E17" i="1" s="1"/>
  <c r="E8" i="1"/>
  <c r="E7" i="1"/>
  <c r="E6" i="1"/>
  <c r="B3" i="1"/>
  <c r="B2" i="1"/>
  <c r="E92" i="1" l="1"/>
  <c r="E35" i="1"/>
  <c r="E44" i="1"/>
  <c r="E52" i="1"/>
  <c r="E72" i="1"/>
  <c r="E62" i="1"/>
  <c r="E73" i="1" l="1"/>
  <c r="E77" i="1" s="1"/>
  <c r="E78" i="1" s="1"/>
  <c r="E81" i="1" s="1"/>
  <c r="E86" i="1" s="1"/>
  <c r="E99" i="1" s="1"/>
</calcChain>
</file>

<file path=xl/sharedStrings.xml><?xml version="1.0" encoding="utf-8"?>
<sst xmlns="http://schemas.openxmlformats.org/spreadsheetml/2006/main" count="86" uniqueCount="85">
  <si>
    <t>Income Statement</t>
  </si>
  <si>
    <t>Account</t>
  </si>
  <si>
    <t>Event</t>
  </si>
  <si>
    <t>Revenue</t>
  </si>
  <si>
    <t>Per Pupil Charter Payments</t>
  </si>
  <si>
    <t>Per Pupil Facilities Allowance</t>
  </si>
  <si>
    <t>Federal Entitlements</t>
  </si>
  <si>
    <t>Other Government Funding/Grants</t>
  </si>
  <si>
    <t>Private Grants and Donations</t>
  </si>
  <si>
    <t>Activity Fees</t>
  </si>
  <si>
    <t>Other Income</t>
  </si>
  <si>
    <t>Total Revenue</t>
  </si>
  <si>
    <t>Operating Expense</t>
  </si>
  <si>
    <t>Personnel Salaries and Benefits</t>
  </si>
  <si>
    <t>Principal/Executive Salary</t>
  </si>
  <si>
    <t>Teachers Salaries</t>
  </si>
  <si>
    <t>Special Education Salaries</t>
  </si>
  <si>
    <t>Summer School Salaries</t>
  </si>
  <si>
    <t>Teacher Aides/Assistants Salaries</t>
  </si>
  <si>
    <t>Before/After Care Salaries</t>
  </si>
  <si>
    <t>Other Education Professionals Salaries</t>
  </si>
  <si>
    <t>Business/Operations Salaries</t>
  </si>
  <si>
    <t>Clerical Salaries</t>
  </si>
  <si>
    <t>Custodial Salaries</t>
  </si>
  <si>
    <t>Other Staff Salaries</t>
  </si>
  <si>
    <t>Employee Benefits</t>
  </si>
  <si>
    <t xml:space="preserve">Contracted Staff </t>
  </si>
  <si>
    <t>Staff Development Expense</t>
  </si>
  <si>
    <t>Total Personnel Salaries and Benefits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</si>
  <si>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</si>
  <si>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</si>
  <si>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</si>
  <si>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</si>
  <si>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</si>
  <si>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</si>
  <si>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</si>
  <si>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Total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</si>
  <si>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</si>
  <si>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</si>
  <si>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</si>
  <si>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</si>
  <si>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</si>
  <si>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</si>
  <si>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Total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</si>
  <si>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</si>
  <si>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</si>
  <si>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</si>
  <si>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</si>
  <si>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</si>
  <si>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</si>
  <si>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</si>
  <si>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</t>
  </si>
  <si>
    <t>Total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</si>
  <si>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</si>
  <si>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</si>
  <si>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</si>
  <si>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</si>
  <si>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</si>
  <si>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</si>
  <si>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Interest Expense</t>
  </si>
  <si>
    <t>Other General Expense</t>
  </si>
  <si>
    <t>Total General Expenses</t>
  </si>
  <si>
    <t>Total Ordinary Expenses</t>
  </si>
  <si>
    <t>Depreciation</t>
  </si>
  <si>
    <t>Depreciation Expense</t>
  </si>
  <si>
    <t>Total Depreciation</t>
  </si>
  <si>
    <t>Total Expenses</t>
  </si>
  <si>
    <t>Net Income</t>
  </si>
  <si>
    <t>Cash Flows</t>
  </si>
  <si>
    <t>Operating Activities</t>
  </si>
  <si>
    <t>Add Depreciation</t>
  </si>
  <si>
    <t>(Increase)/Decrease in Current Assets</t>
  </si>
  <si>
    <t>Increase/(Decrease) in Current Liabilities</t>
  </si>
  <si>
    <t>Cash Flows from Operations</t>
  </si>
  <si>
    <t>Investing Activities</t>
  </si>
  <si>
    <t>Purchase of property, plant and equipment</t>
  </si>
  <si>
    <t>Purchase of investment securities</t>
  </si>
  <si>
    <t>Other investing activities</t>
  </si>
  <si>
    <t>Cash Flows from Investing</t>
  </si>
  <si>
    <t>Financing Activities</t>
  </si>
  <si>
    <t>Proceeds from loans / Repayment of loans</t>
  </si>
  <si>
    <t>Repayment of loans</t>
  </si>
  <si>
    <t>Other financing activities</t>
  </si>
  <si>
    <t>Cash Flows from Financing</t>
  </si>
  <si>
    <t>Net cash increase for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</si>
</sst>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3" tint="0.79998168889431442"/>
      <name val="Arial"/>
      <family val="2"/>
    </font>
    <font>
      <b/>
      <sz val="12"/>
      <name val="Arial Black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10"/>
      <name val="Arial"/>
      <family val="2"/>
    </font>
    <font>
      <b/>
      <sz val="8"/>
      <color theme="0"/>
      <name val="Arial"/>
      <family val="2"/>
    </font>
    <font>
      <b/>
      <u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 applyFill="1"/>
    <xf numFmtId="0" fontId="3" fillId="2" borderId="0" xfId="0" applyFont="1" applyFill="1"/>
    <xf numFmtId="0" fontId="4" fillId="0" borderId="0" xfId="0" applyFont="1"/>
    <xf numFmtId="49" fontId="5" fillId="0" borderId="0" xfId="0" applyNumberFormat="1" applyFont="1" applyBorder="1"/>
    <xf numFmtId="0" fontId="6" fillId="0" borderId="0" xfId="0" applyFont="1"/>
    <xf numFmtId="49" fontId="5" fillId="0" borderId="0" xfId="0" applyNumberFormat="1" applyFont="1"/>
    <xf numFmtId="0" fontId="2" fillId="0" borderId="0" xfId="0" applyFont="1"/>
    <xf numFmtId="164" fontId="8" fillId="3" borderId="1" xfId="1" applyNumberFormat="1" applyFont="1" applyFill="1" applyBorder="1"/>
    <xf numFmtId="164" fontId="8" fillId="3" borderId="2" xfId="1" applyNumberFormat="1" applyFont="1" applyFill="1" applyBorder="1"/>
    <xf numFmtId="0" fontId="8" fillId="3" borderId="2" xfId="0" applyFont="1" applyFill="1" applyBorder="1" applyAlignment="1">
      <alignment horizontal="center"/>
    </xf>
    <xf numFmtId="0" fontId="8" fillId="4" borderId="3" xfId="0" applyFont="1" applyFill="1" applyBorder="1"/>
    <xf numFmtId="0" fontId="9" fillId="4" borderId="0" xfId="0" applyFont="1" applyFill="1" applyBorder="1"/>
    <xf numFmtId="0" fontId="8" fillId="4" borderId="0" xfId="0" applyFont="1" applyFill="1" applyBorder="1"/>
    <xf numFmtId="164" fontId="10" fillId="5" borderId="0" xfId="1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9" fillId="6" borderId="5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left"/>
    </xf>
    <xf numFmtId="164" fontId="2" fillId="6" borderId="5" xfId="1" applyNumberFormat="1" applyFont="1" applyFill="1" applyBorder="1" applyAlignment="1">
      <alignment horizontal="center"/>
    </xf>
    <xf numFmtId="0" fontId="7" fillId="0" borderId="3" xfId="0" applyFont="1" applyBorder="1"/>
    <xf numFmtId="0" fontId="11" fillId="0" borderId="0" xfId="0" applyFont="1" applyFill="1"/>
    <xf numFmtId="49" fontId="12" fillId="0" borderId="3" xfId="0" applyNumberFormat="1" applyFont="1" applyBorder="1"/>
    <xf numFmtId="0" fontId="2" fillId="0" borderId="0" xfId="0" applyFont="1" applyBorder="1"/>
    <xf numFmtId="164" fontId="13" fillId="0" borderId="0" xfId="1" applyNumberFormat="1" applyFont="1" applyBorder="1"/>
    <xf numFmtId="0" fontId="7" fillId="0" borderId="1" xfId="0" applyFont="1" applyBorder="1"/>
    <xf numFmtId="0" fontId="7" fillId="0" borderId="2" xfId="0" applyFont="1" applyBorder="1"/>
    <xf numFmtId="164" fontId="7" fillId="0" borderId="2" xfId="0" applyNumberFormat="1" applyFont="1" applyBorder="1"/>
    <xf numFmtId="0" fontId="0" fillId="0" borderId="3" xfId="0" applyBorder="1"/>
    <xf numFmtId="49" fontId="13" fillId="0" borderId="3" xfId="0" applyNumberFormat="1" applyFont="1" applyBorder="1"/>
    <xf numFmtId="49" fontId="12" fillId="0" borderId="1" xfId="0" applyNumberFormat="1" applyFont="1" applyBorder="1"/>
    <xf numFmtId="0" fontId="2" fillId="0" borderId="2" xfId="0" applyFont="1" applyBorder="1"/>
    <xf numFmtId="164" fontId="2" fillId="0" borderId="0" xfId="0" applyNumberFormat="1" applyFont="1"/>
    <xf numFmtId="164" fontId="13" fillId="0" borderId="2" xfId="1" applyNumberFormat="1" applyFont="1" applyBorder="1"/>
    <xf numFmtId="0" fontId="2" fillId="0" borderId="6" xfId="0" applyFont="1" applyBorder="1"/>
    <xf numFmtId="164" fontId="13" fillId="0" borderId="6" xfId="1" applyNumberFormat="1" applyFont="1" applyBorder="1"/>
    <xf numFmtId="49" fontId="12" fillId="0" borderId="4" xfId="0" applyNumberFormat="1" applyFont="1" applyBorder="1"/>
    <xf numFmtId="49" fontId="12" fillId="0" borderId="6" xfId="0" applyNumberFormat="1" applyFont="1" applyBorder="1" applyAlignment="1"/>
    <xf numFmtId="164" fontId="2" fillId="0" borderId="6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nnifer%20Huang\Google%20Drive\Briya\Budgets\BRY%20FY18%20Budget\Briya%20PCS%20Budget%20SY17-18%20v1.6%20(LCR)%20-%20Board%20Approv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s"/>
      <sheetName val="DASHBOARD"/>
      <sheetName val="Temp"/>
      <sheetName val="COMP"/>
      <sheetName val="FAR"/>
      <sheetName val="Debt Cov"/>
      <sheetName val="ERROR"/>
      <sheetName val="IS4Chk"/>
      <sheetName val="SETUP"/>
      <sheetName val="IS2"/>
      <sheetName val="BS"/>
      <sheetName val="IS3"/>
      <sheetName val="IS4"/>
      <sheetName val="IS4m"/>
      <sheetName val="IS4L"/>
      <sheetName val="IS2F"/>
      <sheetName val="IS4F"/>
      <sheetName val="IS2L"/>
      <sheetName val="IS2D"/>
      <sheetName val="IS4D"/>
      <sheetName val="IS2P"/>
      <sheetName val="IS4P"/>
      <sheetName val="ISP"/>
      <sheetName val="ISPm"/>
      <sheetName val="POP"/>
      <sheetName val="PPF Inputs"/>
      <sheetName val="Rev-Loc"/>
      <sheetName val="Rev-Fed"/>
      <sheetName val="NCLB,IDEA"/>
      <sheetName val="Rev-Oth"/>
      <sheetName val="CD&amp;CDARS interest calculation"/>
      <sheetName val="STAFF"/>
      <sheetName val="Exp-Per"/>
      <sheetName val="VENDORS"/>
      <sheetName val="Exp-Occ"/>
      <sheetName val="MDL Rent"/>
      <sheetName val="GA Ave Lease"/>
      <sheetName val="Exp-Stu"/>
      <sheetName val="Exp-Ofc"/>
      <sheetName val="Exp-BS"/>
      <sheetName val="HIS4-CY"/>
      <sheetName val="FADepr"/>
      <sheetName val="HIS4-PY"/>
      <sheetName val="HBS4"/>
      <sheetName val="Data"/>
      <sheetName val="DataF"/>
      <sheetName val="Department"/>
      <sheetName val="Accounts"/>
      <sheetName val="Calendarization"/>
      <sheetName val="Class"/>
      <sheetName val="App1"/>
      <sheetName val="App2"/>
      <sheetName val="Icons"/>
      <sheetName val="Dashboard Prep"/>
      <sheetName val="Programs Pre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7">
          <cell r="D7" t="str">
            <v>Briya Public Charter School</v>
          </cell>
        </row>
        <row r="8">
          <cell r="D8">
            <v>1.6</v>
          </cell>
        </row>
        <row r="17">
          <cell r="H17" t="str">
            <v>SY13-14</v>
          </cell>
          <cell r="I17" t="str">
            <v>Past</v>
          </cell>
        </row>
        <row r="18">
          <cell r="H18" t="str">
            <v>SY14-15</v>
          </cell>
          <cell r="I18" t="str">
            <v>Past</v>
          </cell>
        </row>
        <row r="19">
          <cell r="H19" t="str">
            <v>SY15-16</v>
          </cell>
          <cell r="I19" t="str">
            <v>Past</v>
          </cell>
        </row>
        <row r="20">
          <cell r="H20" t="str">
            <v>SY16-17</v>
          </cell>
          <cell r="I20" t="str">
            <v>Current</v>
          </cell>
        </row>
        <row r="21">
          <cell r="H21" t="str">
            <v>SY17-18</v>
          </cell>
          <cell r="I21" t="str">
            <v>Future</v>
          </cell>
        </row>
        <row r="22">
          <cell r="H22" t="str">
            <v>SY18-19</v>
          </cell>
          <cell r="I22" t="str">
            <v>Future</v>
          </cell>
        </row>
        <row r="23">
          <cell r="H23" t="str">
            <v>SY19-20</v>
          </cell>
          <cell r="I23" t="str">
            <v>Future</v>
          </cell>
        </row>
        <row r="24">
          <cell r="H24" t="str">
            <v>SY20-21</v>
          </cell>
          <cell r="I24" t="str">
            <v>Future</v>
          </cell>
        </row>
        <row r="25">
          <cell r="H25" t="str">
            <v>SY21-22</v>
          </cell>
          <cell r="I25" t="str">
            <v>Future</v>
          </cell>
        </row>
        <row r="26">
          <cell r="H26" t="str">
            <v>SY22-23</v>
          </cell>
          <cell r="I26" t="str">
            <v>Future</v>
          </cell>
        </row>
        <row r="27">
          <cell r="H27" t="str">
            <v>SY23-24</v>
          </cell>
          <cell r="I27" t="str">
            <v>Future</v>
          </cell>
        </row>
        <row r="28">
          <cell r="H28" t="str">
            <v>SY24-25</v>
          </cell>
          <cell r="I28" t="str">
            <v>Future</v>
          </cell>
        </row>
        <row r="29">
          <cell r="H29" t="str">
            <v>SY25-26</v>
          </cell>
          <cell r="I29" t="str">
            <v>Future</v>
          </cell>
        </row>
        <row r="30">
          <cell r="H30" t="str">
            <v>SY26-27</v>
          </cell>
          <cell r="I30" t="str">
            <v>Future</v>
          </cell>
        </row>
        <row r="31">
          <cell r="H31" t="str">
            <v>SY27-28</v>
          </cell>
          <cell r="I31" t="str">
            <v>Future</v>
          </cell>
        </row>
        <row r="32">
          <cell r="H32" t="str">
            <v>SY28-29</v>
          </cell>
          <cell r="I32" t="str">
            <v>Future</v>
          </cell>
        </row>
        <row r="33">
          <cell r="H33" t="str">
            <v>SY29-30</v>
          </cell>
          <cell r="I33" t="str">
            <v>Future</v>
          </cell>
        </row>
        <row r="34">
          <cell r="H34" t="str">
            <v>SY30-31</v>
          </cell>
          <cell r="I34" t="str">
            <v>Future</v>
          </cell>
        </row>
        <row r="35">
          <cell r="H35" t="str">
            <v>SY31-32</v>
          </cell>
          <cell r="I35" t="str">
            <v>Future</v>
          </cell>
        </row>
        <row r="36">
          <cell r="H36" t="str">
            <v>SY32-33</v>
          </cell>
          <cell r="I36" t="str">
            <v>Future</v>
          </cell>
        </row>
        <row r="37">
          <cell r="H37" t="str">
            <v>SY33-34</v>
          </cell>
          <cell r="I37" t="str">
            <v>Future</v>
          </cell>
        </row>
        <row r="38">
          <cell r="H38" t="str">
            <v>SY34-35</v>
          </cell>
          <cell r="I38" t="str">
            <v>Future</v>
          </cell>
        </row>
        <row r="39">
          <cell r="H39" t="str">
            <v>SY35-36</v>
          </cell>
          <cell r="I39" t="str">
            <v>Future</v>
          </cell>
        </row>
        <row r="40">
          <cell r="H40" t="str">
            <v>SY36-37</v>
          </cell>
          <cell r="I40" t="str">
            <v>Future</v>
          </cell>
        </row>
        <row r="41">
          <cell r="H41" t="str">
            <v>SY37-38</v>
          </cell>
          <cell r="I41" t="str">
            <v>Future</v>
          </cell>
        </row>
        <row r="42">
          <cell r="H42" t="str">
            <v>SY38-39</v>
          </cell>
          <cell r="I42" t="str">
            <v>Future</v>
          </cell>
        </row>
        <row r="43">
          <cell r="H43" t="str">
            <v>SY39-40</v>
          </cell>
          <cell r="I43" t="str">
            <v>Future</v>
          </cell>
        </row>
        <row r="44">
          <cell r="H44" t="str">
            <v>SY40-41</v>
          </cell>
          <cell r="I44" t="str">
            <v>Future</v>
          </cell>
        </row>
        <row r="45">
          <cell r="H45" t="str">
            <v>SY41-42</v>
          </cell>
          <cell r="I45" t="str">
            <v>Future</v>
          </cell>
        </row>
        <row r="46">
          <cell r="H46" t="str">
            <v>SY42-43</v>
          </cell>
          <cell r="I46" t="str">
            <v>Future</v>
          </cell>
        </row>
        <row r="47">
          <cell r="H47" t="str">
            <v>SY43-44</v>
          </cell>
          <cell r="I47" t="str">
            <v>Future</v>
          </cell>
        </row>
        <row r="48">
          <cell r="H48" t="str">
            <v>SY44-45</v>
          </cell>
          <cell r="I48" t="str">
            <v>Future</v>
          </cell>
        </row>
        <row r="49">
          <cell r="H49" t="str">
            <v>SY45-46</v>
          </cell>
          <cell r="I49" t="str">
            <v>Future</v>
          </cell>
        </row>
        <row r="50">
          <cell r="H50" t="str">
            <v>SY46-47</v>
          </cell>
          <cell r="I50" t="str">
            <v>Future</v>
          </cell>
        </row>
        <row r="51">
          <cell r="H51" t="str">
            <v>SY47-48</v>
          </cell>
          <cell r="I51" t="str">
            <v>Future</v>
          </cell>
        </row>
        <row r="52">
          <cell r="H52" t="str">
            <v>SY48-49</v>
          </cell>
          <cell r="I52" t="str">
            <v>Future</v>
          </cell>
        </row>
        <row r="53">
          <cell r="H53" t="str">
            <v>SY49-50</v>
          </cell>
          <cell r="I53" t="str">
            <v>Future</v>
          </cell>
        </row>
        <row r="54">
          <cell r="H54" t="str">
            <v>SY50-51</v>
          </cell>
          <cell r="I54" t="str">
            <v>Future</v>
          </cell>
        </row>
        <row r="55">
          <cell r="H55" t="str">
            <v>SY51-52</v>
          </cell>
          <cell r="I55" t="str">
            <v>Future</v>
          </cell>
        </row>
        <row r="56">
          <cell r="H56" t="str">
            <v>SY52-53</v>
          </cell>
          <cell r="I56" t="str">
            <v>Future</v>
          </cell>
        </row>
        <row r="57">
          <cell r="H57" t="str">
            <v>SY53-54</v>
          </cell>
          <cell r="I57" t="str">
            <v>Future</v>
          </cell>
        </row>
        <row r="58">
          <cell r="H58" t="str">
            <v>SY54-55</v>
          </cell>
          <cell r="I58" t="str">
            <v>Future</v>
          </cell>
        </row>
        <row r="59">
          <cell r="H59" t="str">
            <v>SY55-56</v>
          </cell>
          <cell r="I59" t="str">
            <v>Future</v>
          </cell>
        </row>
        <row r="60">
          <cell r="H60" t="str">
            <v>SY56-57</v>
          </cell>
          <cell r="I60" t="str">
            <v>Future</v>
          </cell>
        </row>
        <row r="61">
          <cell r="H61" t="str">
            <v>SY57-58</v>
          </cell>
          <cell r="I61" t="str">
            <v>Future</v>
          </cell>
        </row>
      </sheetData>
      <sheetData sheetId="9"/>
      <sheetData sheetId="10"/>
      <sheetData sheetId="11"/>
      <sheetData sheetId="12">
        <row r="1">
          <cell r="M1">
            <v>5</v>
          </cell>
          <cell r="BG1">
            <v>6</v>
          </cell>
        </row>
        <row r="6">
          <cell r="M6" t="str">
            <v>SY17-18</v>
          </cell>
          <cell r="BG6" t="str">
            <v>HdrP2</v>
          </cell>
        </row>
        <row r="7">
          <cell r="M7">
            <v>0</v>
          </cell>
        </row>
        <row r="10">
          <cell r="M10">
            <v>5822240.6857999992</v>
          </cell>
          <cell r="BG10" t="str">
            <v>Per Pupil Charter Payments</v>
          </cell>
        </row>
        <row r="11">
          <cell r="M11">
            <v>55425.5772</v>
          </cell>
          <cell r="BG11" t="str">
            <v>Per Pupil Charter Payments</v>
          </cell>
        </row>
        <row r="12">
          <cell r="M12">
            <v>5954.4299999999994</v>
          </cell>
          <cell r="BG12" t="str">
            <v>Per Pupil Charter Payments</v>
          </cell>
        </row>
        <row r="13">
          <cell r="M13">
            <v>260028.50580000001</v>
          </cell>
          <cell r="BG13" t="str">
            <v>Per Pupil Charter Payments</v>
          </cell>
        </row>
        <row r="14">
          <cell r="M14">
            <v>0</v>
          </cell>
          <cell r="BG14" t="str">
            <v>Per Pupil Charter Payments</v>
          </cell>
        </row>
        <row r="15">
          <cell r="M15">
            <v>27976</v>
          </cell>
          <cell r="BG15" t="str">
            <v>Per Pupil Charter Payments</v>
          </cell>
        </row>
        <row r="16">
          <cell r="M16">
            <v>0</v>
          </cell>
          <cell r="BG16" t="str">
            <v>Per Pupil Charter Payments</v>
          </cell>
        </row>
        <row r="17">
          <cell r="M17">
            <v>0</v>
          </cell>
          <cell r="BG17" t="str">
            <v>Per Pupil Charter Payments</v>
          </cell>
        </row>
        <row r="18">
          <cell r="M18">
            <v>2008732</v>
          </cell>
          <cell r="BG18" t="str">
            <v>Per Pupil Facilities Allowance</v>
          </cell>
        </row>
        <row r="19">
          <cell r="M19">
            <v>78341.14</v>
          </cell>
          <cell r="BG19" t="str">
            <v>Other Government Funding/Grants</v>
          </cell>
        </row>
        <row r="20">
          <cell r="M20">
            <v>2489.0201218929965</v>
          </cell>
          <cell r="BG20" t="str">
            <v>Other Government Funding/Grants</v>
          </cell>
        </row>
        <row r="21">
          <cell r="M21">
            <v>8261187.358921892</v>
          </cell>
        </row>
        <row r="23">
          <cell r="M23">
            <v>0</v>
          </cell>
          <cell r="BG23" t="str">
            <v>Federal Entitlements</v>
          </cell>
        </row>
        <row r="24">
          <cell r="M24">
            <v>0</v>
          </cell>
          <cell r="BG24" t="str">
            <v>Federal Entitlements</v>
          </cell>
        </row>
        <row r="25">
          <cell r="M25">
            <v>0</v>
          </cell>
          <cell r="BG25" t="str">
            <v>Federal Entitlements</v>
          </cell>
        </row>
        <row r="26">
          <cell r="M26">
            <v>2000</v>
          </cell>
          <cell r="BG26" t="str">
            <v>Federal Entitlements</v>
          </cell>
        </row>
        <row r="27">
          <cell r="M27">
            <v>80.508580343213723</v>
          </cell>
          <cell r="BG27" t="str">
            <v>Federal Entitlements</v>
          </cell>
        </row>
        <row r="28">
          <cell r="M28">
            <v>0</v>
          </cell>
          <cell r="BG28" t="str">
            <v>Federal Entitlements</v>
          </cell>
        </row>
        <row r="29">
          <cell r="M29">
            <v>528747.51</v>
          </cell>
          <cell r="BG29" t="str">
            <v>Other Government Funding/Grants</v>
          </cell>
        </row>
        <row r="30">
          <cell r="M30">
            <v>33959.795186745418</v>
          </cell>
          <cell r="BG30" t="str">
            <v>Other Government Funding/Grants</v>
          </cell>
        </row>
        <row r="31">
          <cell r="M31">
            <v>2159.4166898299009</v>
          </cell>
          <cell r="BG31" t="str">
            <v>Other Government Funding/Grants</v>
          </cell>
        </row>
        <row r="32">
          <cell r="M32">
            <v>0</v>
          </cell>
          <cell r="BG32" t="str">
            <v>Other Government Funding/Grants</v>
          </cell>
        </row>
        <row r="33">
          <cell r="M33">
            <v>0</v>
          </cell>
          <cell r="BG33" t="str">
            <v>Other Government Funding/Grants</v>
          </cell>
        </row>
        <row r="34">
          <cell r="M34">
            <v>0</v>
          </cell>
          <cell r="BG34" t="str">
            <v>Other Government Funding/Grants</v>
          </cell>
        </row>
        <row r="35">
          <cell r="M35">
            <v>0</v>
          </cell>
          <cell r="BG35" t="str">
            <v>Other Government Funding/Grants</v>
          </cell>
        </row>
        <row r="36">
          <cell r="M36">
            <v>0</v>
          </cell>
          <cell r="BG36" t="str">
            <v>Other Government Funding/Grants</v>
          </cell>
        </row>
        <row r="37">
          <cell r="M37">
            <v>566947.23045691859</v>
          </cell>
        </row>
        <row r="39">
          <cell r="M39">
            <v>0</v>
          </cell>
          <cell r="BG39" t="str">
            <v>Private Grants and Donations</v>
          </cell>
        </row>
        <row r="40">
          <cell r="M40">
            <v>0</v>
          </cell>
          <cell r="BG40" t="str">
            <v>Private Grants and Donations</v>
          </cell>
        </row>
        <row r="41">
          <cell r="M41">
            <v>20000</v>
          </cell>
          <cell r="BG41" t="str">
            <v>Private Grants and Donations</v>
          </cell>
        </row>
        <row r="42">
          <cell r="M42">
            <v>0</v>
          </cell>
          <cell r="BG42" t="str">
            <v>Private Grants and Donations</v>
          </cell>
        </row>
        <row r="43">
          <cell r="M43">
            <v>2000</v>
          </cell>
          <cell r="BG43" t="str">
            <v>Private Grants and Donations</v>
          </cell>
        </row>
        <row r="44">
          <cell r="M44">
            <v>0</v>
          </cell>
          <cell r="BG44" t="str">
            <v>Private Grants and Donations</v>
          </cell>
        </row>
        <row r="45">
          <cell r="M45">
            <v>0</v>
          </cell>
          <cell r="BG45" t="str">
            <v>Private Grants and Donations</v>
          </cell>
        </row>
        <row r="46">
          <cell r="M46">
            <v>0</v>
          </cell>
          <cell r="BG46" t="str">
            <v>Private Grants and Donations</v>
          </cell>
        </row>
        <row r="47">
          <cell r="M47">
            <v>22000</v>
          </cell>
        </row>
        <row r="49">
          <cell r="M49">
            <v>0</v>
          </cell>
          <cell r="BG49" t="str">
            <v>Activity Fees</v>
          </cell>
        </row>
        <row r="50">
          <cell r="M50">
            <v>0</v>
          </cell>
          <cell r="BG50" t="str">
            <v>Activity Fees</v>
          </cell>
        </row>
        <row r="51">
          <cell r="M51">
            <v>10332.137689090532</v>
          </cell>
          <cell r="BG51" t="str">
            <v>Activity Fees</v>
          </cell>
        </row>
        <row r="52">
          <cell r="M52">
            <v>0</v>
          </cell>
          <cell r="BG52" t="str">
            <v>Activity Fees</v>
          </cell>
        </row>
        <row r="53">
          <cell r="M53">
            <v>0</v>
          </cell>
          <cell r="BG53" t="str">
            <v>Activity Fees</v>
          </cell>
        </row>
        <row r="54">
          <cell r="M54">
            <v>0</v>
          </cell>
          <cell r="BG54" t="str">
            <v>Activity Fees</v>
          </cell>
        </row>
        <row r="55">
          <cell r="M55">
            <v>0</v>
          </cell>
          <cell r="BG55" t="str">
            <v>Activity Fees</v>
          </cell>
        </row>
        <row r="56">
          <cell r="M56">
            <v>0</v>
          </cell>
          <cell r="BG56" t="str">
            <v>Activity Fees</v>
          </cell>
        </row>
        <row r="57">
          <cell r="M57">
            <v>0</v>
          </cell>
          <cell r="BG57" t="str">
            <v>Activity Fees</v>
          </cell>
        </row>
        <row r="58">
          <cell r="M58">
            <v>60096.491417586207</v>
          </cell>
          <cell r="BG58" t="str">
            <v>Other Income</v>
          </cell>
        </row>
        <row r="59">
          <cell r="M59">
            <v>0</v>
          </cell>
          <cell r="BG59" t="str">
            <v>Other Income</v>
          </cell>
        </row>
        <row r="60">
          <cell r="M60">
            <v>400544.14217235899</v>
          </cell>
          <cell r="BG60" t="str">
            <v>Other Income</v>
          </cell>
        </row>
        <row r="61">
          <cell r="M61">
            <v>0</v>
          </cell>
          <cell r="BG61" t="str">
            <v>Other Income</v>
          </cell>
        </row>
        <row r="62">
          <cell r="M62">
            <v>0</v>
          </cell>
          <cell r="BG62" t="str">
            <v>Other Income</v>
          </cell>
        </row>
        <row r="63">
          <cell r="M63">
            <v>0</v>
          </cell>
          <cell r="BG63" t="str">
            <v>Other Income</v>
          </cell>
        </row>
        <row r="64">
          <cell r="M64">
            <v>0</v>
          </cell>
          <cell r="BG64" t="str">
            <v>Other Income</v>
          </cell>
        </row>
        <row r="65">
          <cell r="M65">
            <v>0</v>
          </cell>
          <cell r="BG65" t="str">
            <v>Other Income</v>
          </cell>
        </row>
        <row r="66">
          <cell r="M66">
            <v>0</v>
          </cell>
          <cell r="BG66" t="str">
            <v>Other Income</v>
          </cell>
        </row>
        <row r="67">
          <cell r="M67">
            <v>470972.77127903572</v>
          </cell>
        </row>
        <row r="69">
          <cell r="M69">
            <v>86741.738400000017</v>
          </cell>
          <cell r="BG69" t="str">
            <v>Other Income</v>
          </cell>
        </row>
        <row r="70">
          <cell r="M70">
            <v>0</v>
          </cell>
          <cell r="BG70" t="str">
            <v>Other Income</v>
          </cell>
        </row>
        <row r="71">
          <cell r="M71">
            <v>86741.738400000017</v>
          </cell>
        </row>
        <row r="72">
          <cell r="M72">
            <v>9407849.0990578458</v>
          </cell>
        </row>
        <row r="76">
          <cell r="M76">
            <v>0</v>
          </cell>
          <cell r="BG76" t="str">
            <v>Principal/Executive Salary</v>
          </cell>
        </row>
        <row r="77">
          <cell r="M77">
            <v>66896.5</v>
          </cell>
          <cell r="BG77" t="str">
            <v>Teachers Salaries</v>
          </cell>
        </row>
        <row r="78">
          <cell r="M78">
            <v>0</v>
          </cell>
          <cell r="BG78" t="str">
            <v>Special Education Salaries</v>
          </cell>
        </row>
        <row r="79">
          <cell r="M79">
            <v>0</v>
          </cell>
          <cell r="BG79" t="str">
            <v>Teachers Salaries</v>
          </cell>
        </row>
        <row r="80">
          <cell r="M80">
            <v>0</v>
          </cell>
          <cell r="BG80" t="str">
            <v>Teachers Salaries</v>
          </cell>
        </row>
        <row r="81">
          <cell r="M81">
            <v>0</v>
          </cell>
          <cell r="BG81" t="str">
            <v>Teachers Salaries</v>
          </cell>
        </row>
        <row r="82">
          <cell r="M82">
            <v>176600.5</v>
          </cell>
          <cell r="BG82" t="str">
            <v>Teacher Aides/Assistants Salaries</v>
          </cell>
        </row>
        <row r="83">
          <cell r="M83">
            <v>0</v>
          </cell>
          <cell r="BG83" t="str">
            <v>Other Education Professionals Salaries</v>
          </cell>
        </row>
        <row r="84">
          <cell r="M84">
            <v>0</v>
          </cell>
          <cell r="BG84" t="str">
            <v>Teachers Salaries</v>
          </cell>
        </row>
        <row r="85">
          <cell r="M85">
            <v>0</v>
          </cell>
          <cell r="BG85" t="str">
            <v>Teachers Salaries</v>
          </cell>
        </row>
        <row r="86">
          <cell r="M86">
            <v>0</v>
          </cell>
          <cell r="BG86" t="str">
            <v>Other Education Professionals Salaries</v>
          </cell>
        </row>
        <row r="87">
          <cell r="M87">
            <v>0</v>
          </cell>
          <cell r="BG87" t="str">
            <v>Other Education Professionals Salaries</v>
          </cell>
        </row>
        <row r="88">
          <cell r="M88">
            <v>38972.800000000003</v>
          </cell>
          <cell r="BG88" t="str">
            <v>Clerical Salaries</v>
          </cell>
        </row>
        <row r="89">
          <cell r="M89">
            <v>0</v>
          </cell>
          <cell r="BG89" t="str">
            <v>Business/Operations Salaries</v>
          </cell>
        </row>
        <row r="90">
          <cell r="M90">
            <v>0</v>
          </cell>
          <cell r="BG90" t="str">
            <v>Business/Operations Salaries</v>
          </cell>
        </row>
        <row r="91">
          <cell r="M91">
            <v>48319.14</v>
          </cell>
          <cell r="BG91" t="str">
            <v>Custodial Salaries</v>
          </cell>
        </row>
        <row r="92">
          <cell r="M92">
            <v>8637.5</v>
          </cell>
          <cell r="BG92" t="str">
            <v>Other Staff Salaries</v>
          </cell>
        </row>
        <row r="93">
          <cell r="M93">
            <v>0</v>
          </cell>
          <cell r="BG93" t="str">
            <v>Other Staff Salaries</v>
          </cell>
        </row>
        <row r="94">
          <cell r="M94">
            <v>0</v>
          </cell>
          <cell r="BG94" t="str">
            <v>Other Education Professionals Salaries</v>
          </cell>
        </row>
        <row r="95">
          <cell r="M95">
            <v>0</v>
          </cell>
          <cell r="BG95" t="str">
            <v>Other Education Professionals Salaries</v>
          </cell>
        </row>
        <row r="96">
          <cell r="M96">
            <v>0</v>
          </cell>
          <cell r="BG96" t="str">
            <v>Other Education Professionals Salaries</v>
          </cell>
        </row>
        <row r="97">
          <cell r="M97">
            <v>0</v>
          </cell>
          <cell r="BG97" t="str">
            <v>Other Education Professionals Salaries</v>
          </cell>
        </row>
        <row r="98">
          <cell r="M98">
            <v>0</v>
          </cell>
          <cell r="BG98" t="str">
            <v>Before/After Care Salaries</v>
          </cell>
        </row>
        <row r="99">
          <cell r="M99">
            <v>0</v>
          </cell>
          <cell r="BG99" t="str">
            <v>Summer School Salaries</v>
          </cell>
        </row>
        <row r="100">
          <cell r="M100">
            <v>0</v>
          </cell>
          <cell r="BG100" t="str">
            <v>Other Education Professionals Salaries</v>
          </cell>
        </row>
        <row r="101">
          <cell r="M101">
            <v>30892.22</v>
          </cell>
          <cell r="BG101" t="str">
            <v>Other Education Professionals Salaries</v>
          </cell>
        </row>
        <row r="102">
          <cell r="M102">
            <v>0</v>
          </cell>
          <cell r="BG102" t="str">
            <v>Other Education Professionals Salaries</v>
          </cell>
        </row>
        <row r="103">
          <cell r="M103">
            <v>0</v>
          </cell>
          <cell r="BG103" t="str">
            <v>Principal/Executive Salary</v>
          </cell>
        </row>
        <row r="104">
          <cell r="M104">
            <v>0</v>
          </cell>
          <cell r="BG104" t="str">
            <v>Business/Operations Salaries</v>
          </cell>
        </row>
        <row r="105">
          <cell r="M105">
            <v>0</v>
          </cell>
          <cell r="BG105" t="str">
            <v>Principal/Executive Salary</v>
          </cell>
        </row>
        <row r="106">
          <cell r="M106">
            <v>0</v>
          </cell>
          <cell r="BG106" t="str">
            <v>Business/Operations Salaries</v>
          </cell>
        </row>
        <row r="107">
          <cell r="M107">
            <v>370318.66000000003</v>
          </cell>
        </row>
        <row r="109">
          <cell r="M109">
            <v>0</v>
          </cell>
          <cell r="BG109" t="str">
            <v>Employee Benefits</v>
          </cell>
        </row>
        <row r="110">
          <cell r="M110">
            <v>0</v>
          </cell>
          <cell r="BG110" t="str">
            <v>Employee Benefits</v>
          </cell>
        </row>
        <row r="111">
          <cell r="M111">
            <v>0</v>
          </cell>
          <cell r="BG111" t="str">
            <v>Employee Benefits</v>
          </cell>
        </row>
        <row r="112">
          <cell r="M112">
            <v>0</v>
          </cell>
          <cell r="BG112" t="str">
            <v>Employee Benefits</v>
          </cell>
        </row>
        <row r="113">
          <cell r="M113">
            <v>0</v>
          </cell>
          <cell r="BG113" t="str">
            <v>Employee Benefits</v>
          </cell>
        </row>
        <row r="114">
          <cell r="M114">
            <v>0</v>
          </cell>
          <cell r="BG114" t="str">
            <v>Employee Benefits</v>
          </cell>
        </row>
        <row r="115">
          <cell r="M115">
            <v>6865.7079564000005</v>
          </cell>
          <cell r="BG115" t="str">
            <v>Employee Benefits</v>
          </cell>
        </row>
        <row r="116">
          <cell r="M116">
            <v>28329.377490000003</v>
          </cell>
          <cell r="BG116" t="str">
            <v>Employee Benefits</v>
          </cell>
        </row>
        <row r="117">
          <cell r="M117">
            <v>2485.5992740384618</v>
          </cell>
          <cell r="BG117" t="str">
            <v>Employee Benefits</v>
          </cell>
        </row>
        <row r="118">
          <cell r="M118">
            <v>46556.53560000001</v>
          </cell>
          <cell r="BG118" t="str">
            <v>Staff Development Expense</v>
          </cell>
        </row>
        <row r="119">
          <cell r="M119">
            <v>38640</v>
          </cell>
          <cell r="BG119" t="str">
            <v>Staff Development Expense</v>
          </cell>
        </row>
        <row r="120">
          <cell r="M120">
            <v>21483.039599999996</v>
          </cell>
          <cell r="BG120" t="str">
            <v>Staff Development Expense</v>
          </cell>
        </row>
        <row r="121">
          <cell r="M121">
            <v>144360.25992043846</v>
          </cell>
        </row>
        <row r="123">
          <cell r="M123">
            <v>508.34115444617788</v>
          </cell>
          <cell r="BG123" t="str">
            <v xml:space="preserve">Contracted Staff </v>
          </cell>
        </row>
        <row r="124">
          <cell r="M124">
            <v>1282.0322586583466</v>
          </cell>
          <cell r="BG124" t="str">
            <v xml:space="preserve">Contracted Staff </v>
          </cell>
        </row>
        <row r="125">
          <cell r="M125">
            <v>332204.98637812497</v>
          </cell>
          <cell r="BG125" t="str">
            <v xml:space="preserve">Contracted Staff </v>
          </cell>
        </row>
        <row r="126">
          <cell r="M126">
            <v>2483149.4416259993</v>
          </cell>
          <cell r="BG126" t="str">
            <v xml:space="preserve">Contracted Staff </v>
          </cell>
        </row>
        <row r="127">
          <cell r="M127">
            <v>506550.75063074997</v>
          </cell>
          <cell r="BG127" t="str">
            <v xml:space="preserve">Contracted Staff </v>
          </cell>
        </row>
        <row r="128">
          <cell r="M128">
            <v>338173.65153437504</v>
          </cell>
          <cell r="BG128" t="str">
            <v xml:space="preserve">Contracted Staff </v>
          </cell>
        </row>
        <row r="129">
          <cell r="M129">
            <v>160170.88500000001</v>
          </cell>
          <cell r="BG129" t="str">
            <v xml:space="preserve">Contracted Staff </v>
          </cell>
        </row>
        <row r="130">
          <cell r="M130">
            <v>221145.0751125</v>
          </cell>
          <cell r="BG130" t="str">
            <v xml:space="preserve">Contracted Staff </v>
          </cell>
        </row>
        <row r="131">
          <cell r="M131">
            <v>325523.94209999999</v>
          </cell>
          <cell r="BG131" t="str">
            <v xml:space="preserve">Contracted Staff </v>
          </cell>
        </row>
        <row r="132">
          <cell r="M132">
            <v>116207.344575</v>
          </cell>
          <cell r="BG132" t="str">
            <v xml:space="preserve">Contracted Staff </v>
          </cell>
        </row>
        <row r="133">
          <cell r="M133">
            <v>0</v>
          </cell>
          <cell r="BG133" t="str">
            <v xml:space="preserve">Contracted Staff </v>
          </cell>
        </row>
        <row r="134">
          <cell r="M134">
            <v>262502.54060625</v>
          </cell>
          <cell r="BG134" t="str">
            <v xml:space="preserve">Contracted Staff </v>
          </cell>
        </row>
        <row r="135">
          <cell r="M135">
            <v>725606.61562538263</v>
          </cell>
          <cell r="BG135" t="str">
            <v xml:space="preserve">Contracted Staff </v>
          </cell>
        </row>
        <row r="136">
          <cell r="M136">
            <v>5473025.606601486</v>
          </cell>
        </row>
        <row r="138">
          <cell r="M138">
            <v>12878.85</v>
          </cell>
          <cell r="BG138" t="str">
            <v>Staff Development Expense</v>
          </cell>
        </row>
        <row r="139">
          <cell r="M139">
            <v>0</v>
          </cell>
          <cell r="BG139" t="str">
            <v>Staff Development Expense</v>
          </cell>
        </row>
        <row r="140">
          <cell r="M140">
            <v>47820.744186046519</v>
          </cell>
          <cell r="BG140" t="str">
            <v>Staff Development Expense</v>
          </cell>
        </row>
        <row r="141">
          <cell r="M141">
            <v>82800</v>
          </cell>
          <cell r="BG141" t="str">
            <v>Staff Development Expense</v>
          </cell>
        </row>
        <row r="142">
          <cell r="M142">
            <v>1987.0290511627909</v>
          </cell>
          <cell r="BG142" t="str">
            <v>Transportation</v>
          </cell>
        </row>
        <row r="143">
          <cell r="M143">
            <v>36400</v>
          </cell>
          <cell r="BG143" t="str">
            <v>Staff Development Expense</v>
          </cell>
        </row>
        <row r="144">
          <cell r="M144">
            <v>181886.62323720931</v>
          </cell>
        </row>
        <row r="146">
          <cell r="M146">
            <v>1440144.09133258</v>
          </cell>
          <cell r="BG146" t="str">
            <v>Rent</v>
          </cell>
        </row>
        <row r="147">
          <cell r="M147">
            <v>0</v>
          </cell>
          <cell r="BG147" t="str">
            <v>Rent</v>
          </cell>
        </row>
        <row r="148">
          <cell r="M148">
            <v>3839.4280000000003</v>
          </cell>
          <cell r="BG148" t="str">
            <v>Rent</v>
          </cell>
        </row>
        <row r="149">
          <cell r="M149">
            <v>0</v>
          </cell>
          <cell r="BG149" t="str">
            <v>Rent</v>
          </cell>
        </row>
        <row r="150">
          <cell r="M150">
            <v>1443983.51933258</v>
          </cell>
        </row>
        <row r="152">
          <cell r="M152">
            <v>828.12</v>
          </cell>
          <cell r="BG152" t="str">
            <v>Utilities</v>
          </cell>
        </row>
        <row r="153">
          <cell r="M153">
            <v>0</v>
          </cell>
          <cell r="BG153" t="str">
            <v>Contracted Building Services</v>
          </cell>
        </row>
        <row r="154">
          <cell r="M154">
            <v>22660.485719433596</v>
          </cell>
          <cell r="BG154" t="str">
            <v>Building Maintenance and Repairs</v>
          </cell>
        </row>
        <row r="155">
          <cell r="M155">
            <v>18941.400000000001</v>
          </cell>
          <cell r="BG155" t="str">
            <v>Janitorial Supplies</v>
          </cell>
        </row>
        <row r="156">
          <cell r="M156">
            <v>0</v>
          </cell>
          <cell r="BG156" t="str">
            <v>Contracted Building Services</v>
          </cell>
        </row>
        <row r="157">
          <cell r="M157">
            <v>42430.005719433597</v>
          </cell>
        </row>
        <row r="159">
          <cell r="M159">
            <v>65941.632265678636</v>
          </cell>
          <cell r="BG159" t="str">
            <v>Student Supplies and Materials</v>
          </cell>
        </row>
        <row r="160">
          <cell r="M160">
            <v>13205.948946489862</v>
          </cell>
          <cell r="BG160" t="str">
            <v>Student Assessment Materials</v>
          </cell>
        </row>
        <row r="161">
          <cell r="M161">
            <v>6776.7093727363799</v>
          </cell>
          <cell r="BG161" t="str">
            <v>Textbooks</v>
          </cell>
        </row>
        <row r="162">
          <cell r="M162">
            <v>2066.4274702625521</v>
          </cell>
          <cell r="BG162" t="str">
            <v>Student Supplies and Materials</v>
          </cell>
        </row>
        <row r="163">
          <cell r="M163">
            <v>181.84562166377765</v>
          </cell>
          <cell r="BG163" t="str">
            <v>Library and Media Center Materials</v>
          </cell>
        </row>
        <row r="164">
          <cell r="M164">
            <v>102300</v>
          </cell>
          <cell r="BG164" t="str">
            <v>Contracted Student Services</v>
          </cell>
        </row>
        <row r="165">
          <cell r="M165">
            <v>103070.0476190476</v>
          </cell>
          <cell r="BG165" t="str">
            <v>Contracted Student Services</v>
          </cell>
        </row>
        <row r="166">
          <cell r="M166">
            <v>47195.186255078122</v>
          </cell>
          <cell r="BG166" t="str">
            <v>Food Service</v>
          </cell>
        </row>
        <row r="167">
          <cell r="M167">
            <v>47527.818416469323</v>
          </cell>
          <cell r="BG167" t="str">
            <v>Transportation</v>
          </cell>
        </row>
        <row r="168">
          <cell r="M168">
            <v>0</v>
          </cell>
          <cell r="BG168" t="str">
            <v>Transportation</v>
          </cell>
        </row>
        <row r="169">
          <cell r="M169">
            <v>29000</v>
          </cell>
          <cell r="BG169" t="str">
            <v>Miscellaneous Student Expense</v>
          </cell>
        </row>
        <row r="170">
          <cell r="M170">
            <v>0</v>
          </cell>
          <cell r="BG170" t="str">
            <v>Miscellaneous Student Expense</v>
          </cell>
        </row>
        <row r="171">
          <cell r="M171">
            <v>14465.033649316862</v>
          </cell>
          <cell r="BG171" t="str">
            <v>Miscellaneous Student Expense</v>
          </cell>
        </row>
        <row r="172">
          <cell r="M172">
            <v>0</v>
          </cell>
          <cell r="BG172" t="str">
            <v>Miscellaneous Student Expense</v>
          </cell>
        </row>
        <row r="173">
          <cell r="M173">
            <v>0</v>
          </cell>
          <cell r="BG173" t="str">
            <v>Miscellaneous Student Expense</v>
          </cell>
        </row>
        <row r="174">
          <cell r="M174">
            <v>431730.64961674309</v>
          </cell>
        </row>
        <row r="176">
          <cell r="M176">
            <v>88307.422059918288</v>
          </cell>
          <cell r="BG176" t="str">
            <v>Office Supplies and Materials</v>
          </cell>
        </row>
        <row r="177">
          <cell r="M177">
            <v>29880.541372700427</v>
          </cell>
          <cell r="BG177" t="str">
            <v>Office Equipment Rental and Maintenance</v>
          </cell>
        </row>
        <row r="178">
          <cell r="M178">
            <v>19400</v>
          </cell>
          <cell r="BG178" t="str">
            <v>Telephone/Telecommunications</v>
          </cell>
        </row>
        <row r="179">
          <cell r="M179">
            <v>1204.4999004680185</v>
          </cell>
          <cell r="BG179" t="str">
            <v>Postage and Shipping</v>
          </cell>
        </row>
        <row r="180">
          <cell r="M180">
            <v>5083.6801800312005</v>
          </cell>
          <cell r="BG180" t="str">
            <v>Printing and Copying</v>
          </cell>
        </row>
        <row r="181">
          <cell r="M181">
            <v>0</v>
          </cell>
          <cell r="BG181" t="str">
            <v>Office Supplies and Materials</v>
          </cell>
        </row>
        <row r="182">
          <cell r="M182">
            <v>27700</v>
          </cell>
          <cell r="BG182" t="str">
            <v>Insurance</v>
          </cell>
        </row>
        <row r="183">
          <cell r="M183">
            <v>84472.641891520601</v>
          </cell>
          <cell r="BG183" t="str">
            <v>Administration Fee (to PCSB)</v>
          </cell>
        </row>
        <row r="184">
          <cell r="M184">
            <v>100000</v>
          </cell>
          <cell r="BG184" t="str">
            <v>Management Fee</v>
          </cell>
        </row>
        <row r="185">
          <cell r="M185">
            <v>136055.04000000001</v>
          </cell>
          <cell r="BG185" t="str">
            <v>Legal, Accounting and Payroll Services</v>
          </cell>
        </row>
        <row r="186">
          <cell r="M186">
            <v>6974.1926677067095</v>
          </cell>
          <cell r="BG186" t="str">
            <v>Legal, Accounting and Payroll Services</v>
          </cell>
        </row>
        <row r="187">
          <cell r="M187">
            <v>0</v>
          </cell>
          <cell r="BG187" t="str">
            <v>Other General Expense</v>
          </cell>
        </row>
        <row r="188">
          <cell r="M188">
            <v>154928.4</v>
          </cell>
          <cell r="BG188" t="str">
            <v>Other General Expense</v>
          </cell>
        </row>
        <row r="189">
          <cell r="M189">
            <v>216.83023307332292</v>
          </cell>
          <cell r="BG189" t="str">
            <v>Other General Expense</v>
          </cell>
        </row>
        <row r="190">
          <cell r="M190">
            <v>84538</v>
          </cell>
          <cell r="BG190" t="str">
            <v>Other General Expense</v>
          </cell>
        </row>
        <row r="191">
          <cell r="M191">
            <v>8782.2753893435092</v>
          </cell>
          <cell r="BG191" t="str">
            <v>Other General Expense</v>
          </cell>
        </row>
        <row r="192">
          <cell r="M192">
            <v>18597.847055867183</v>
          </cell>
          <cell r="BG192" t="str">
            <v>Other General Expense</v>
          </cell>
        </row>
        <row r="193">
          <cell r="M193">
            <v>0</v>
          </cell>
          <cell r="BG193" t="str">
            <v>Other General Expense</v>
          </cell>
        </row>
        <row r="194">
          <cell r="M194">
            <v>0</v>
          </cell>
          <cell r="BG194" t="str">
            <v>Other General Expense</v>
          </cell>
        </row>
        <row r="195">
          <cell r="M195">
            <v>0</v>
          </cell>
          <cell r="BG195" t="str">
            <v>Other General Expense</v>
          </cell>
        </row>
        <row r="196">
          <cell r="M196">
            <v>0</v>
          </cell>
          <cell r="BG196" t="str">
            <v>Other General Expense</v>
          </cell>
        </row>
        <row r="197">
          <cell r="M197">
            <v>0</v>
          </cell>
          <cell r="BG197" t="str">
            <v>Other General Expense</v>
          </cell>
        </row>
        <row r="198">
          <cell r="M198">
            <v>766141.37075062923</v>
          </cell>
        </row>
        <row r="200">
          <cell r="M200">
            <v>0</v>
          </cell>
          <cell r="BG200" t="str">
            <v>Other General Expense</v>
          </cell>
        </row>
        <row r="201">
          <cell r="M201">
            <v>0</v>
          </cell>
          <cell r="BG201" t="str">
            <v>Other General Expense</v>
          </cell>
        </row>
        <row r="202">
          <cell r="M202">
            <v>0</v>
          </cell>
        </row>
        <row r="204">
          <cell r="M204">
            <v>164247.93282371294</v>
          </cell>
          <cell r="BG204" t="str">
            <v>Other General Expense</v>
          </cell>
        </row>
        <row r="205">
          <cell r="M205">
            <v>0</v>
          </cell>
          <cell r="BG205" t="str">
            <v>Other General Expense</v>
          </cell>
        </row>
        <row r="206">
          <cell r="M206">
            <v>164247.93282371294</v>
          </cell>
        </row>
        <row r="207">
          <cell r="M207">
            <v>9018124.6280022338</v>
          </cell>
        </row>
        <row r="208">
          <cell r="M208">
            <v>389724.47105561197</v>
          </cell>
        </row>
        <row r="210">
          <cell r="M210">
            <v>235458.46347656249</v>
          </cell>
          <cell r="BG210" t="str">
            <v>Depreciation Expense</v>
          </cell>
        </row>
        <row r="211">
          <cell r="M211">
            <v>70397.279999999999</v>
          </cell>
          <cell r="BG211" t="str">
            <v>Depreciation Expense</v>
          </cell>
        </row>
        <row r="212">
          <cell r="M212">
            <v>0</v>
          </cell>
          <cell r="BG212" t="str">
            <v>Interest Expense</v>
          </cell>
        </row>
        <row r="213">
          <cell r="M213">
            <v>78679.544257244444</v>
          </cell>
          <cell r="BG213" t="str">
            <v>Interest Expense</v>
          </cell>
        </row>
        <row r="214">
          <cell r="M214">
            <v>0</v>
          </cell>
          <cell r="BG214" t="str">
            <v>Interest Expense</v>
          </cell>
        </row>
        <row r="215">
          <cell r="M215">
            <v>384535.28773380694</v>
          </cell>
        </row>
        <row r="216">
          <cell r="M216">
            <v>9402659.9157360401</v>
          </cell>
        </row>
        <row r="217">
          <cell r="M217">
            <v>5189.1833218056709</v>
          </cell>
        </row>
        <row r="221">
          <cell r="M221">
            <v>5189.1833218056709</v>
          </cell>
        </row>
        <row r="223">
          <cell r="M223">
            <v>26948.390390624998</v>
          </cell>
          <cell r="BG223" t="str">
            <v>Add Depreciation</v>
          </cell>
        </row>
        <row r="224">
          <cell r="M224">
            <v>0</v>
          </cell>
          <cell r="BG224" t="str">
            <v>Add Depreciation</v>
          </cell>
        </row>
        <row r="225">
          <cell r="M225">
            <v>137075.1030859375</v>
          </cell>
          <cell r="BG225" t="str">
            <v>Add Depreciation</v>
          </cell>
        </row>
        <row r="226">
          <cell r="M226">
            <v>0</v>
          </cell>
          <cell r="BG226" t="str">
            <v>Add Depreciation</v>
          </cell>
        </row>
        <row r="227">
          <cell r="M227">
            <v>71434.97</v>
          </cell>
          <cell r="BG227" t="str">
            <v>Add Depreciation</v>
          </cell>
        </row>
        <row r="228">
          <cell r="M228">
            <v>0</v>
          </cell>
          <cell r="BG228" t="str">
            <v>Add Depreciation</v>
          </cell>
        </row>
        <row r="229">
          <cell r="M229">
            <v>1847.3999999999999</v>
          </cell>
          <cell r="BG229" t="str">
            <v>Add Depreciation</v>
          </cell>
        </row>
        <row r="230">
          <cell r="M230">
            <v>0</v>
          </cell>
          <cell r="BG230" t="str">
            <v>Add Depreciation</v>
          </cell>
        </row>
        <row r="231">
          <cell r="M231">
            <v>0</v>
          </cell>
          <cell r="BG231" t="str">
            <v>Add Depreciation</v>
          </cell>
        </row>
        <row r="232">
          <cell r="M232">
            <v>68549.88</v>
          </cell>
          <cell r="BG232" t="str">
            <v>Add Depreciation</v>
          </cell>
        </row>
        <row r="233">
          <cell r="M233">
            <v>305855.74347656249</v>
          </cell>
        </row>
        <row r="235">
          <cell r="M235">
            <v>-50000</v>
          </cell>
          <cell r="BG235" t="str">
            <v>Purchase of property, plant and equipment</v>
          </cell>
        </row>
        <row r="236">
          <cell r="M236">
            <v>0</v>
          </cell>
          <cell r="BG236" t="str">
            <v>Purchase of property, plant and equipment</v>
          </cell>
        </row>
        <row r="237">
          <cell r="M237">
            <v>-51187.98</v>
          </cell>
          <cell r="BG237" t="str">
            <v>Purchase of property, plant and equipment</v>
          </cell>
        </row>
        <row r="238">
          <cell r="M238">
            <v>0</v>
          </cell>
          <cell r="BG238" t="str">
            <v>Purchase of property, plant and equipment</v>
          </cell>
        </row>
        <row r="239">
          <cell r="M239">
            <v>-42887.5</v>
          </cell>
          <cell r="BG239" t="str">
            <v>Purchase of property, plant and equipment</v>
          </cell>
        </row>
        <row r="240">
          <cell r="M240">
            <v>-144075.48000000001</v>
          </cell>
        </row>
        <row r="242">
          <cell r="M242">
            <v>0</v>
          </cell>
          <cell r="BG242" t="str">
            <v>Purchase of property, plant and equipment</v>
          </cell>
        </row>
        <row r="243">
          <cell r="M243">
            <v>0</v>
          </cell>
          <cell r="BG243" t="str">
            <v>Purchase of property, plant and equipment</v>
          </cell>
        </row>
        <row r="244">
          <cell r="M244">
            <v>0</v>
          </cell>
          <cell r="BG244" t="str">
            <v>Purchase of property, plant and equipment</v>
          </cell>
        </row>
        <row r="245">
          <cell r="M245">
            <v>0</v>
          </cell>
          <cell r="BG245" t="str">
            <v>Purchase of property, plant and equipment</v>
          </cell>
        </row>
        <row r="246">
          <cell r="M246">
            <v>0</v>
          </cell>
          <cell r="BG246" t="str">
            <v>Other investing activities</v>
          </cell>
        </row>
        <row r="247">
          <cell r="M247">
            <v>0</v>
          </cell>
          <cell r="BG247" t="str">
            <v>Purchase of property, plant and equipment</v>
          </cell>
        </row>
        <row r="248">
          <cell r="M248">
            <v>0</v>
          </cell>
          <cell r="BG248" t="str">
            <v>Purchase of property, plant and equipment</v>
          </cell>
        </row>
        <row r="249">
          <cell r="M249">
            <v>0</v>
          </cell>
        </row>
        <row r="251">
          <cell r="M251">
            <v>0</v>
          </cell>
          <cell r="BG251" t="str">
            <v>(Increase)/Decrease in Current Assets</v>
          </cell>
        </row>
        <row r="252">
          <cell r="M252">
            <v>0</v>
          </cell>
          <cell r="BG252" t="str">
            <v>(Increase)/Decrease in Current Assets</v>
          </cell>
        </row>
        <row r="253">
          <cell r="M253">
            <v>0</v>
          </cell>
          <cell r="BG253" t="str">
            <v>(Increase)/Decrease in Current Assets</v>
          </cell>
        </row>
        <row r="254">
          <cell r="M254">
            <v>0</v>
          </cell>
          <cell r="BG254" t="str">
            <v>(Increase)/Decrease in Current Assets</v>
          </cell>
        </row>
        <row r="255">
          <cell r="M255">
            <v>0</v>
          </cell>
          <cell r="BG255" t="str">
            <v>(Increase)/Decrease in Current Assets</v>
          </cell>
        </row>
        <row r="256">
          <cell r="M256">
            <v>0</v>
          </cell>
          <cell r="BG256" t="str">
            <v>(Increase)/Decrease in Current Assets</v>
          </cell>
        </row>
        <row r="257">
          <cell r="M257">
            <v>0</v>
          </cell>
          <cell r="BG257" t="str">
            <v>(Increase)/Decrease in Current Assets</v>
          </cell>
        </row>
        <row r="258">
          <cell r="M258">
            <v>0</v>
          </cell>
          <cell r="BG258" t="str">
            <v>(Increase)/Decrease in Current Assets</v>
          </cell>
        </row>
        <row r="259">
          <cell r="M259">
            <v>0</v>
          </cell>
          <cell r="BG259" t="str">
            <v>(Increase)/Decrease in Current Assets</v>
          </cell>
        </row>
        <row r="260">
          <cell r="M260">
            <v>0</v>
          </cell>
          <cell r="BG260" t="str">
            <v>(Increase)/Decrease in Current Assets</v>
          </cell>
        </row>
        <row r="261">
          <cell r="M261">
            <v>0</v>
          </cell>
          <cell r="BG261" t="str">
            <v>(Increase)/Decrease in Current Assets</v>
          </cell>
        </row>
        <row r="262">
          <cell r="M262">
            <v>0</v>
          </cell>
          <cell r="BG262" t="str">
            <v>(Increase)/Decrease in Current Assets</v>
          </cell>
        </row>
        <row r="263">
          <cell r="M263">
            <v>0</v>
          </cell>
          <cell r="BG263" t="str">
            <v>(Increase)/Decrease in Current Assets</v>
          </cell>
        </row>
        <row r="264">
          <cell r="M264">
            <v>0</v>
          </cell>
          <cell r="BG264" t="str">
            <v>(Increase)/Decrease in Current Assets</v>
          </cell>
        </row>
        <row r="265">
          <cell r="M265">
            <v>0</v>
          </cell>
          <cell r="BG265" t="str">
            <v>(Increase)/Decrease in Current Assets</v>
          </cell>
        </row>
        <row r="266">
          <cell r="M266">
            <v>0</v>
          </cell>
          <cell r="BG266" t="str">
            <v>(Increase)/Decrease in Current Assets</v>
          </cell>
        </row>
        <row r="267">
          <cell r="M267">
            <v>0</v>
          </cell>
          <cell r="BG267" t="str">
            <v>(Increase)/Decrease in Current Assets</v>
          </cell>
        </row>
        <row r="268">
          <cell r="M268">
            <v>0</v>
          </cell>
          <cell r="BG268" t="str">
            <v>(Increase)/Decrease in Current Assets</v>
          </cell>
        </row>
        <row r="269">
          <cell r="M269">
            <v>0</v>
          </cell>
          <cell r="BG269" t="str">
            <v>(Increase)/Decrease in Current Assets</v>
          </cell>
        </row>
        <row r="270">
          <cell r="M270">
            <v>0</v>
          </cell>
          <cell r="BG270" t="str">
            <v>(Increase)/Decrease in Current Assets</v>
          </cell>
        </row>
        <row r="271">
          <cell r="M271">
            <v>-100544.14217235896</v>
          </cell>
          <cell r="BG271" t="str">
            <v>(Increase)/Decrease in Current Assets</v>
          </cell>
        </row>
        <row r="272">
          <cell r="M272">
            <v>0</v>
          </cell>
          <cell r="BG272" t="str">
            <v>(Increase)/Decrease in Current Assets</v>
          </cell>
        </row>
        <row r="273">
          <cell r="M273">
            <v>0</v>
          </cell>
          <cell r="BG273" t="str">
            <v>(Increase)/Decrease in Current Assets</v>
          </cell>
        </row>
        <row r="274">
          <cell r="M274">
            <v>0</v>
          </cell>
          <cell r="BG274" t="str">
            <v>(Increase)/Decrease in Current Assets</v>
          </cell>
        </row>
        <row r="275">
          <cell r="M275">
            <v>0</v>
          </cell>
          <cell r="BG275" t="str">
            <v>Increase/(Decrease) in Current Liabilities</v>
          </cell>
        </row>
        <row r="276">
          <cell r="M276">
            <v>0</v>
          </cell>
          <cell r="BG276" t="str">
            <v>Increase/(Decrease) in Current Liabilities</v>
          </cell>
        </row>
        <row r="277">
          <cell r="M277">
            <v>0</v>
          </cell>
          <cell r="BG277" t="str">
            <v>Increase/(Decrease) in Current Liabilities</v>
          </cell>
        </row>
        <row r="278">
          <cell r="M278">
            <v>0</v>
          </cell>
          <cell r="BG278" t="str">
            <v>Increase/(Decrease) in Current Liabilities</v>
          </cell>
        </row>
        <row r="279">
          <cell r="M279">
            <v>0</v>
          </cell>
          <cell r="BG279" t="str">
            <v>Increase/(Decrease) in Current Liabilities</v>
          </cell>
        </row>
        <row r="280">
          <cell r="M280">
            <v>0</v>
          </cell>
          <cell r="BG280" t="str">
            <v>Increase/(Decrease) in Current Liabilities</v>
          </cell>
        </row>
        <row r="281">
          <cell r="M281">
            <v>0</v>
          </cell>
          <cell r="BG281" t="str">
            <v>Increase/(Decrease) in Current Liabilities</v>
          </cell>
        </row>
        <row r="282">
          <cell r="M282">
            <v>0</v>
          </cell>
          <cell r="BG282" t="str">
            <v>Increase/(Decrease) in Current Liabilities</v>
          </cell>
        </row>
        <row r="283">
          <cell r="M283">
            <v>0</v>
          </cell>
          <cell r="BG283" t="str">
            <v>Increase/(Decrease) in Current Liabilities</v>
          </cell>
        </row>
        <row r="284">
          <cell r="M284">
            <v>0</v>
          </cell>
          <cell r="BG284" t="str">
            <v>Increase/(Decrease) in Current Liabilities</v>
          </cell>
        </row>
        <row r="285">
          <cell r="M285">
            <v>0</v>
          </cell>
          <cell r="BG285" t="str">
            <v>Increase/(Decrease) in Current Liabilities</v>
          </cell>
        </row>
        <row r="286">
          <cell r="M286">
            <v>0</v>
          </cell>
          <cell r="BG286" t="str">
            <v>Increase/(Decrease) in Current Liabilities</v>
          </cell>
        </row>
        <row r="287">
          <cell r="M287">
            <v>0</v>
          </cell>
          <cell r="BG287" t="str">
            <v>Increase/(Decrease) in Current Liabilities</v>
          </cell>
        </row>
        <row r="288">
          <cell r="M288">
            <v>0</v>
          </cell>
          <cell r="BG288" t="str">
            <v>Increase/(Decrease) in Current Liabilities</v>
          </cell>
        </row>
        <row r="289">
          <cell r="M289">
            <v>0</v>
          </cell>
          <cell r="BG289" t="str">
            <v>Increase/(Decrease) in Current Liabilities</v>
          </cell>
        </row>
        <row r="290">
          <cell r="M290">
            <v>0</v>
          </cell>
          <cell r="BG290" t="str">
            <v>Increase/(Decrease) in Current Liabilities</v>
          </cell>
        </row>
        <row r="291">
          <cell r="M291">
            <v>0</v>
          </cell>
          <cell r="BG291" t="str">
            <v>Increase/(Decrease) in Current Liabilities</v>
          </cell>
        </row>
        <row r="292">
          <cell r="M292">
            <v>0</v>
          </cell>
          <cell r="BG292" t="str">
            <v>Increase/(Decrease) in Current Liabilities</v>
          </cell>
        </row>
        <row r="293">
          <cell r="M293">
            <v>0</v>
          </cell>
          <cell r="BG293" t="str">
            <v>Increase/(Decrease) in Current Liabilities</v>
          </cell>
        </row>
        <row r="294">
          <cell r="M294">
            <v>0</v>
          </cell>
          <cell r="BG294" t="str">
            <v>Increase/(Decrease) in Current Liabilities</v>
          </cell>
        </row>
        <row r="295">
          <cell r="M295">
            <v>0</v>
          </cell>
          <cell r="BG295" t="str">
            <v>Increase/(Decrease) in Current Liabilities</v>
          </cell>
        </row>
        <row r="296">
          <cell r="M296">
            <v>0</v>
          </cell>
          <cell r="BG296" t="str">
            <v>Increase/(Decrease) in Current Liabilities</v>
          </cell>
        </row>
        <row r="297">
          <cell r="M297">
            <v>0</v>
          </cell>
          <cell r="BG297" t="str">
            <v>Increase/(Decrease) in Current Liabilities</v>
          </cell>
        </row>
        <row r="298">
          <cell r="M298">
            <v>0</v>
          </cell>
          <cell r="BG298" t="str">
            <v>Increase/(Decrease) in Current Liabilities</v>
          </cell>
        </row>
        <row r="299">
          <cell r="M299">
            <v>0</v>
          </cell>
          <cell r="BG299" t="str">
            <v>Increase/(Decrease) in Current Liabilities</v>
          </cell>
        </row>
        <row r="300">
          <cell r="M300">
            <v>0</v>
          </cell>
          <cell r="BG300" t="str">
            <v>Increase/(Decrease) in Current Liabilities</v>
          </cell>
        </row>
        <row r="301">
          <cell r="M301">
            <v>0</v>
          </cell>
          <cell r="BG301" t="str">
            <v>Increase/(Decrease) in Current Liabilities</v>
          </cell>
        </row>
        <row r="302">
          <cell r="M302">
            <v>0</v>
          </cell>
          <cell r="BG302" t="str">
            <v>Increase/(Decrease) in Current Liabilities</v>
          </cell>
        </row>
        <row r="303">
          <cell r="M303">
            <v>0</v>
          </cell>
          <cell r="BG303" t="str">
            <v>Increase/(Decrease) in Current Liabilities</v>
          </cell>
        </row>
        <row r="304">
          <cell r="M304">
            <v>0</v>
          </cell>
          <cell r="BG304" t="str">
            <v>Increase/(Decrease) in Current Liabilities</v>
          </cell>
        </row>
        <row r="305">
          <cell r="M305">
            <v>0</v>
          </cell>
          <cell r="BG305" t="str">
            <v>Increase/(Decrease) in Current Liabilities</v>
          </cell>
        </row>
        <row r="306">
          <cell r="M306">
            <v>0</v>
          </cell>
          <cell r="BG306" t="str">
            <v>Increase/(Decrease) in Current Liabilities</v>
          </cell>
        </row>
        <row r="307">
          <cell r="M307">
            <v>0</v>
          </cell>
          <cell r="BG307" t="str">
            <v>Increase/(Decrease) in Current Liabilities</v>
          </cell>
        </row>
        <row r="308">
          <cell r="M308">
            <v>0</v>
          </cell>
          <cell r="BG308" t="str">
            <v>Increase/(Decrease) in Current Liabilities</v>
          </cell>
        </row>
        <row r="309">
          <cell r="M309">
            <v>0</v>
          </cell>
          <cell r="BG309" t="str">
            <v>Increase/(Decrease) in Current Liabilities</v>
          </cell>
        </row>
        <row r="310">
          <cell r="M310">
            <v>0</v>
          </cell>
          <cell r="BG310" t="str">
            <v>Increase/(Decrease) in Current Liabilities</v>
          </cell>
        </row>
        <row r="311">
          <cell r="M311">
            <v>0</v>
          </cell>
          <cell r="BG311" t="str">
            <v>Increase/(Decrease) in Current Liabilities</v>
          </cell>
        </row>
        <row r="312">
          <cell r="M312">
            <v>0</v>
          </cell>
          <cell r="BG312" t="str">
            <v>Increase/(Decrease) in Current Liabilities</v>
          </cell>
        </row>
        <row r="313">
          <cell r="M313">
            <v>0</v>
          </cell>
          <cell r="BG313" t="str">
            <v>Increase/(Decrease) in Current Liabilities</v>
          </cell>
        </row>
        <row r="314">
          <cell r="M314">
            <v>0</v>
          </cell>
          <cell r="BG314" t="str">
            <v>Increase/(Decrease) in Current Liabilities</v>
          </cell>
        </row>
        <row r="315">
          <cell r="M315">
            <v>0</v>
          </cell>
          <cell r="BG315" t="str">
            <v>Increase/(Decrease) in Current Liabilities</v>
          </cell>
        </row>
        <row r="316">
          <cell r="M316">
            <v>0</v>
          </cell>
          <cell r="BG316" t="str">
            <v>Increase/(Decrease) in Current Liabilities</v>
          </cell>
        </row>
        <row r="317">
          <cell r="M317">
            <v>0</v>
          </cell>
          <cell r="BG317" t="str">
            <v>Increase/(Decrease) in Current Liabilities</v>
          </cell>
        </row>
        <row r="318">
          <cell r="M318">
            <v>0</v>
          </cell>
          <cell r="BG318" t="str">
            <v>Increase/(Decrease) in Current Liabilities</v>
          </cell>
        </row>
        <row r="319">
          <cell r="M319">
            <v>0</v>
          </cell>
          <cell r="BG319" t="str">
            <v>Increase/(Decrease) in Current Liabilities</v>
          </cell>
        </row>
        <row r="320">
          <cell r="M320">
            <v>0</v>
          </cell>
          <cell r="BG320" t="str">
            <v>Increase/(Decrease) in Current Liabilities</v>
          </cell>
        </row>
        <row r="321">
          <cell r="M321">
            <v>0</v>
          </cell>
          <cell r="BG321" t="str">
            <v>Increase/(Decrease) in Current Liabilities</v>
          </cell>
        </row>
        <row r="322">
          <cell r="M322">
            <v>0</v>
          </cell>
          <cell r="BG322" t="str">
            <v>Increase/(Decrease) in Current Liabilities</v>
          </cell>
        </row>
        <row r="323">
          <cell r="M323">
            <v>-567.6648640950516</v>
          </cell>
          <cell r="BG323" t="str">
            <v>Increase/(Decrease) in Current Liabilities</v>
          </cell>
        </row>
        <row r="324">
          <cell r="M324">
            <v>0</v>
          </cell>
          <cell r="BG324" t="str">
            <v>Increase/(Decrease) in Current Liabilities</v>
          </cell>
        </row>
        <row r="325">
          <cell r="M325">
            <v>0</v>
          </cell>
          <cell r="BG325" t="str">
            <v>Increase/(Decrease) in Current Liabilities</v>
          </cell>
        </row>
        <row r="326">
          <cell r="M326">
            <v>0</v>
          </cell>
          <cell r="BG326" t="str">
            <v>Increase/(Decrease) in Current Liabilities</v>
          </cell>
        </row>
        <row r="327">
          <cell r="M327">
            <v>0</v>
          </cell>
          <cell r="BG327" t="str">
            <v>Increase/(Decrease) in Current Liabilities</v>
          </cell>
        </row>
        <row r="328">
          <cell r="M328">
            <v>295796.57133257971</v>
          </cell>
          <cell r="BG328" t="str">
            <v>Increase/(Decrease) in Current Liabilities</v>
          </cell>
        </row>
        <row r="329">
          <cell r="M329">
            <v>0</v>
          </cell>
          <cell r="BG329" t="str">
            <v>Increase/(Decrease) in Current Liabilities</v>
          </cell>
        </row>
        <row r="330">
          <cell r="M330">
            <v>0</v>
          </cell>
          <cell r="BG330" t="str">
            <v>Increase/(Decrease) in Current Liabilities</v>
          </cell>
        </row>
        <row r="331">
          <cell r="M331">
            <v>0</v>
          </cell>
          <cell r="BG331" t="str">
            <v>Increase/(Decrease) in Current Liabilities</v>
          </cell>
        </row>
        <row r="332">
          <cell r="M332">
            <v>0</v>
          </cell>
          <cell r="BG332" t="str">
            <v>Increase/(Decrease) in Current Liabilities</v>
          </cell>
        </row>
        <row r="333">
          <cell r="M333">
            <v>0</v>
          </cell>
          <cell r="BG333" t="str">
            <v>Increase/(Decrease) in Current Liabilities</v>
          </cell>
        </row>
        <row r="334">
          <cell r="M334">
            <v>0</v>
          </cell>
          <cell r="BG334" t="str">
            <v>Increase/(Decrease) in Current Liabilities</v>
          </cell>
        </row>
        <row r="335">
          <cell r="M335">
            <v>0</v>
          </cell>
          <cell r="BG335" t="str">
            <v>Increase/(Decrease) in Current Liabilities</v>
          </cell>
        </row>
        <row r="336">
          <cell r="M336">
            <v>0</v>
          </cell>
          <cell r="BG336" t="str">
            <v>Increase/(Decrease) in Current Liabilities</v>
          </cell>
        </row>
        <row r="337">
          <cell r="M337">
            <v>0</v>
          </cell>
          <cell r="BG337" t="str">
            <v>Increase/(Decrease) in Current Liabilities</v>
          </cell>
        </row>
        <row r="338">
          <cell r="M338">
            <v>0</v>
          </cell>
          <cell r="BG338" t="str">
            <v>Increase/(Decrease) in Current Liabilities</v>
          </cell>
        </row>
        <row r="339">
          <cell r="M339">
            <v>0</v>
          </cell>
          <cell r="BG339" t="str">
            <v>Increase/(Decrease) in Current Liabilities</v>
          </cell>
        </row>
        <row r="340">
          <cell r="M340">
            <v>0</v>
          </cell>
          <cell r="BG340" t="str">
            <v>Increase/(Decrease) in Current Liabilities</v>
          </cell>
        </row>
        <row r="341">
          <cell r="M341">
            <v>0</v>
          </cell>
          <cell r="BG341" t="str">
            <v>Increase/(Decrease) in Current Liabilities</v>
          </cell>
        </row>
        <row r="342">
          <cell r="M342">
            <v>0</v>
          </cell>
          <cell r="BG342" t="str">
            <v>Increase/(Decrease) in Current Liabilities</v>
          </cell>
        </row>
        <row r="343">
          <cell r="M343">
            <v>0</v>
          </cell>
          <cell r="BG343" t="str">
            <v>Increase/(Decrease) in Current Liabilities</v>
          </cell>
        </row>
        <row r="344">
          <cell r="M344">
            <v>0</v>
          </cell>
          <cell r="BG344" t="str">
            <v>Increase/(Decrease) in Current Liabilities</v>
          </cell>
        </row>
        <row r="345">
          <cell r="M345">
            <v>0</v>
          </cell>
          <cell r="BG345" t="str">
            <v>Increase/(Decrease) in Current Liabilities</v>
          </cell>
        </row>
        <row r="346">
          <cell r="M346">
            <v>194684.76429612571</v>
          </cell>
        </row>
        <row r="348">
          <cell r="M348">
            <v>0</v>
          </cell>
          <cell r="BG348" t="str">
            <v>Proceeds from loans / Repayment of loans</v>
          </cell>
        </row>
        <row r="349">
          <cell r="M349">
            <v>0</v>
          </cell>
          <cell r="BG349" t="str">
            <v>Proceeds from loans / Repayment of loans</v>
          </cell>
        </row>
        <row r="350">
          <cell r="M350">
            <v>-25137.126471533367</v>
          </cell>
          <cell r="BG350" t="str">
            <v>Proceeds from loans / Repayment of loans</v>
          </cell>
        </row>
        <row r="351">
          <cell r="M351">
            <v>0</v>
          </cell>
          <cell r="BG351" t="str">
            <v>Proceeds from loans / Repayment of loans</v>
          </cell>
        </row>
        <row r="352">
          <cell r="M352">
            <v>0</v>
          </cell>
          <cell r="BG352" t="str">
            <v>Proceeds from loans / Repayment of loans</v>
          </cell>
        </row>
        <row r="353">
          <cell r="M353">
            <v>0</v>
          </cell>
          <cell r="BG353" t="str">
            <v>Proceeds from loans / Repayment of loans</v>
          </cell>
        </row>
        <row r="354">
          <cell r="M354">
            <v>0</v>
          </cell>
          <cell r="BG354" t="str">
            <v>Proceeds from loans / Repayment of loans</v>
          </cell>
        </row>
        <row r="355">
          <cell r="M355">
            <v>0</v>
          </cell>
          <cell r="BG355" t="str">
            <v>Proceeds from loans / Repayment of loans</v>
          </cell>
        </row>
        <row r="356">
          <cell r="M356">
            <v>0</v>
          </cell>
          <cell r="BG356" t="str">
            <v>Proceeds from loans / Repayment of loans</v>
          </cell>
        </row>
        <row r="357">
          <cell r="M357">
            <v>0</v>
          </cell>
          <cell r="BG357" t="str">
            <v>Proceeds from loans / Repayment of loans</v>
          </cell>
        </row>
        <row r="358">
          <cell r="M358">
            <v>0</v>
          </cell>
          <cell r="BG358" t="str">
            <v>Proceeds from loans / Repayment of loans</v>
          </cell>
        </row>
        <row r="359">
          <cell r="M359">
            <v>-25137.126471533367</v>
          </cell>
        </row>
        <row r="361">
          <cell r="M361">
            <v>0</v>
          </cell>
          <cell r="BG361" t="str">
            <v>Increase/(Decrease) in Current Liabilities</v>
          </cell>
        </row>
        <row r="362">
          <cell r="M362">
            <v>0</v>
          </cell>
          <cell r="BG362" t="str">
            <v>Increase/(Decrease) in Current Liabilities</v>
          </cell>
        </row>
        <row r="363">
          <cell r="M363">
            <v>0</v>
          </cell>
        </row>
        <row r="364">
          <cell r="M364">
            <v>336517.08462296048</v>
          </cell>
        </row>
        <row r="367">
          <cell r="M367">
            <v>11079257.175500354</v>
          </cell>
        </row>
        <row r="368">
          <cell r="M368">
            <v>336517.08462296054</v>
          </cell>
        </row>
        <row r="369">
          <cell r="M369">
            <v>11415774.260123314</v>
          </cell>
        </row>
        <row r="371">
          <cell r="M371">
            <v>26118.499765933444</v>
          </cell>
        </row>
        <row r="372">
          <cell r="M372">
            <v>437.07618593825191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2"/>
  <sheetViews>
    <sheetView tabSelected="1" workbookViewId="0">
      <selection activeCell="I80" sqref="I80"/>
    </sheetView>
  </sheetViews>
  <sheetFormatPr defaultRowHeight="15" x14ac:dyDescent="0.25"/>
  <cols>
    <col min="1" max="1" width="1.7109375" customWidth="1"/>
    <col min="2" max="3" width="1.85546875" customWidth="1"/>
    <col min="4" max="4" width="29" customWidth="1"/>
    <col min="5" max="5" width="9.7109375" customWidth="1"/>
  </cols>
  <sheetData>
    <row r="1" spans="1:5" x14ac:dyDescent="0.25">
      <c r="A1" s="1"/>
      <c r="B1" s="2"/>
      <c r="C1" s="2"/>
      <c r="D1" s="2"/>
      <c r="E1" s="2">
        <v>5</v>
      </c>
    </row>
    <row r="2" spans="1:5" ht="19.5" x14ac:dyDescent="0.4">
      <c r="A2" s="1"/>
      <c r="B2" s="3" t="str">
        <f>"PCSB Financials (ISP)" &amp; ", v" &amp; TEXT(BudgetVersion, "#.0")</f>
        <v>PCSB Financials (ISP), v1.6</v>
      </c>
      <c r="C2" s="1"/>
      <c r="D2" s="1"/>
      <c r="E2" s="4"/>
    </row>
    <row r="3" spans="1:5" x14ac:dyDescent="0.25">
      <c r="A3" s="1"/>
      <c r="B3" s="5" t="str">
        <f>SchoolName</f>
        <v>Briya Public Charter School</v>
      </c>
      <c r="C3" s="1"/>
      <c r="D3" s="1"/>
      <c r="E3" s="6"/>
    </row>
    <row r="4" spans="1:5" x14ac:dyDescent="0.25">
      <c r="A4" s="1"/>
      <c r="B4" s="7"/>
      <c r="C4" s="7"/>
      <c r="D4" s="7"/>
      <c r="E4" s="6"/>
    </row>
    <row r="5" spans="1:5" x14ac:dyDescent="0.25">
      <c r="A5" s="1"/>
      <c r="B5" s="7"/>
      <c r="C5" s="7"/>
      <c r="D5" s="7"/>
      <c r="E5" s="7"/>
    </row>
    <row r="6" spans="1:5" x14ac:dyDescent="0.25">
      <c r="A6" s="1"/>
      <c r="B6" s="8" t="s">
        <v>0</v>
      </c>
      <c r="C6" s="9"/>
      <c r="D6" s="9"/>
      <c r="E6" s="10" t="str">
        <f t="shared" ref="E6" si="0" xml:space="preserve"> INDEX(SetupBudgetYears,E$1,1)</f>
        <v>SY17-18</v>
      </c>
    </row>
    <row r="7" spans="1:5" x14ac:dyDescent="0.25">
      <c r="A7" s="1"/>
      <c r="B7" s="11" t="s">
        <v>1</v>
      </c>
      <c r="C7" s="12"/>
      <c r="D7" s="13"/>
      <c r="E7" s="14" t="str">
        <f t="shared" ref="E7" si="1" xml:space="preserve"> INDEX(SetupBudgetYears,E$1,2)</f>
        <v>Future</v>
      </c>
    </row>
    <row r="8" spans="1:5" x14ac:dyDescent="0.25">
      <c r="A8" s="1"/>
      <c r="B8" s="15" t="s">
        <v>2</v>
      </c>
      <c r="C8" s="16"/>
      <c r="D8" s="17"/>
      <c r="E8" s="18">
        <f t="shared" ref="E8" si="2" xml:space="preserve"> INDEX(SetupBudgetYears,E$1,3)</f>
        <v>0</v>
      </c>
    </row>
    <row r="9" spans="1:5" x14ac:dyDescent="0.25">
      <c r="B9" s="19" t="s">
        <v>3</v>
      </c>
    </row>
    <row r="10" spans="1:5" x14ac:dyDescent="0.25">
      <c r="A10" s="20"/>
      <c r="B10" s="21"/>
      <c r="D10" s="22" t="s">
        <v>4</v>
      </c>
      <c r="E10" s="23">
        <f>SUMIF([1]IS4!$BG:$BG,$D10,[1]IS4!M:M)</f>
        <v>6171625.1987999994</v>
      </c>
    </row>
    <row r="11" spans="1:5" x14ac:dyDescent="0.25">
      <c r="A11" s="20"/>
      <c r="B11" s="21"/>
      <c r="D11" s="22" t="s">
        <v>5</v>
      </c>
      <c r="E11" s="23">
        <f>SUMIF([1]IS4!$BG:$BG,$D11,[1]IS4!M:M)</f>
        <v>2008732</v>
      </c>
    </row>
    <row r="12" spans="1:5" x14ac:dyDescent="0.25">
      <c r="A12" s="20"/>
      <c r="B12" s="21"/>
      <c r="D12" s="22" t="s">
        <v>6</v>
      </c>
      <c r="E12" s="23">
        <f>SUMIF([1]IS4!$BG:$BG,$D12,[1]IS4!M:M)</f>
        <v>2080.5085803432139</v>
      </c>
    </row>
    <row r="13" spans="1:5" x14ac:dyDescent="0.25">
      <c r="A13" s="20"/>
      <c r="B13" s="21"/>
      <c r="D13" s="22" t="s">
        <v>7</v>
      </c>
      <c r="E13" s="23">
        <f>SUMIF([1]IS4!$BG:$BG,$D13,[1]IS4!M:M)</f>
        <v>645696.88199846842</v>
      </c>
    </row>
    <row r="14" spans="1:5" x14ac:dyDescent="0.25">
      <c r="A14" s="20"/>
      <c r="B14" s="21"/>
      <c r="D14" s="22" t="s">
        <v>8</v>
      </c>
      <c r="E14" s="23">
        <f>SUMIF([1]IS4!$BG:$BG,$D14,[1]IS4!M:M)</f>
        <v>22000</v>
      </c>
    </row>
    <row r="15" spans="1:5" x14ac:dyDescent="0.25">
      <c r="A15" s="20"/>
      <c r="B15" s="21"/>
      <c r="D15" s="22" t="s">
        <v>9</v>
      </c>
      <c r="E15" s="23">
        <f>SUMIF([1]IS4!$BG:$BG,$D15,[1]IS4!M:M)</f>
        <v>10332.137689090532</v>
      </c>
    </row>
    <row r="16" spans="1:5" x14ac:dyDescent="0.25">
      <c r="A16" s="20"/>
      <c r="B16" s="21"/>
      <c r="D16" s="22" t="s">
        <v>10</v>
      </c>
      <c r="E16" s="23">
        <f>SUMIF([1]IS4!$BG:$BG,$D16,[1]IS4!M:M)</f>
        <v>547382.37198994518</v>
      </c>
    </row>
    <row r="17" spans="1:5" x14ac:dyDescent="0.25">
      <c r="A17" s="20"/>
      <c r="B17" s="24" t="s">
        <v>11</v>
      </c>
      <c r="C17" s="25"/>
      <c r="D17" s="25"/>
      <c r="E17" s="26">
        <f t="shared" ref="E17" si="3">SUM(E10:E16)</f>
        <v>9407849.0990578476</v>
      </c>
    </row>
    <row r="18" spans="1:5" x14ac:dyDescent="0.25">
      <c r="B18" s="27"/>
    </row>
    <row r="19" spans="1:5" x14ac:dyDescent="0.25">
      <c r="A19" s="20"/>
      <c r="B19" s="21" t="s">
        <v>12</v>
      </c>
      <c r="C19" s="22"/>
      <c r="D19" s="22"/>
      <c r="E19" s="7"/>
    </row>
    <row r="20" spans="1:5" x14ac:dyDescent="0.25">
      <c r="A20" s="20"/>
      <c r="B20" s="28"/>
      <c r="C20" s="22" t="s">
        <v>13</v>
      </c>
      <c r="D20" s="22"/>
      <c r="E20" s="7"/>
    </row>
    <row r="21" spans="1:5" x14ac:dyDescent="0.25">
      <c r="A21" s="20"/>
      <c r="B21" s="21"/>
      <c r="D21" s="22" t="s">
        <v>14</v>
      </c>
      <c r="E21" s="23">
        <f>SUMIF([1]IS4!$BG:$BG,$D21,[1]IS4!M:M)</f>
        <v>0</v>
      </c>
    </row>
    <row r="22" spans="1:5" x14ac:dyDescent="0.25">
      <c r="A22" s="20"/>
      <c r="B22" s="21"/>
      <c r="D22" s="22" t="s">
        <v>15</v>
      </c>
      <c r="E22" s="23">
        <f>SUMIF([1]IS4!$BG:$BG,$D22,[1]IS4!M:M)</f>
        <v>66896.5</v>
      </c>
    </row>
    <row r="23" spans="1:5" x14ac:dyDescent="0.25">
      <c r="A23" s="20"/>
      <c r="B23" s="21"/>
      <c r="D23" s="22" t="s">
        <v>16</v>
      </c>
      <c r="E23" s="23">
        <f>SUMIF([1]IS4!$BG:$BG,$D23,[1]IS4!M:M)</f>
        <v>0</v>
      </c>
    </row>
    <row r="24" spans="1:5" x14ac:dyDescent="0.25">
      <c r="A24" s="20"/>
      <c r="B24" s="21"/>
      <c r="D24" s="22" t="s">
        <v>17</v>
      </c>
      <c r="E24" s="23">
        <f>SUMIF([1]IS4!$BG:$BG,$D24,[1]IS4!M:M)</f>
        <v>0</v>
      </c>
    </row>
    <row r="25" spans="1:5" x14ac:dyDescent="0.25">
      <c r="A25" s="20"/>
      <c r="B25" s="21"/>
      <c r="D25" s="22" t="s">
        <v>18</v>
      </c>
      <c r="E25" s="23">
        <f>SUMIF([1]IS4!$BG:$BG,$D25,[1]IS4!M:M)</f>
        <v>176600.5</v>
      </c>
    </row>
    <row r="26" spans="1:5" x14ac:dyDescent="0.25">
      <c r="A26" s="20"/>
      <c r="B26" s="21"/>
      <c r="D26" s="22" t="s">
        <v>19</v>
      </c>
      <c r="E26" s="23">
        <f>SUMIF([1]IS4!$BG:$BG,$D26,[1]IS4!M:M)</f>
        <v>0</v>
      </c>
    </row>
    <row r="27" spans="1:5" x14ac:dyDescent="0.25">
      <c r="A27" s="20"/>
      <c r="B27" s="21"/>
      <c r="D27" s="22" t="s">
        <v>20</v>
      </c>
      <c r="E27" s="23">
        <f>SUMIF([1]IS4!$BG:$BG,$D27,[1]IS4!M:M)</f>
        <v>30892.22</v>
      </c>
    </row>
    <row r="28" spans="1:5" x14ac:dyDescent="0.25">
      <c r="A28" s="20"/>
      <c r="B28" s="21"/>
      <c r="D28" s="22" t="s">
        <v>21</v>
      </c>
      <c r="E28" s="23">
        <f>SUMIF([1]IS4!$BG:$BG,$D28,[1]IS4!M:M)</f>
        <v>0</v>
      </c>
    </row>
    <row r="29" spans="1:5" x14ac:dyDescent="0.25">
      <c r="A29" s="20"/>
      <c r="B29" s="21"/>
      <c r="D29" s="22" t="s">
        <v>22</v>
      </c>
      <c r="E29" s="23">
        <f>SUMIF([1]IS4!$BG:$BG,$D29,[1]IS4!M:M)</f>
        <v>38972.800000000003</v>
      </c>
    </row>
    <row r="30" spans="1:5" x14ac:dyDescent="0.25">
      <c r="A30" s="20"/>
      <c r="B30" s="21"/>
      <c r="D30" s="22" t="s">
        <v>23</v>
      </c>
      <c r="E30" s="23">
        <f>SUMIF([1]IS4!$BG:$BG,$D30,[1]IS4!M:M)</f>
        <v>48319.14</v>
      </c>
    </row>
    <row r="31" spans="1:5" x14ac:dyDescent="0.25">
      <c r="A31" s="20"/>
      <c r="B31" s="21"/>
      <c r="D31" s="22" t="s">
        <v>24</v>
      </c>
      <c r="E31" s="23">
        <f>SUMIF([1]IS4!$BG:$BG,$D31,[1]IS4!M:M)</f>
        <v>8637.5</v>
      </c>
    </row>
    <row r="32" spans="1:5" x14ac:dyDescent="0.25">
      <c r="A32" s="20"/>
      <c r="B32" s="21"/>
      <c r="D32" s="22" t="s">
        <v>25</v>
      </c>
      <c r="E32" s="23">
        <f>SUMIF([1]IS4!$BG:$BG,$D32,[1]IS4!M:M)</f>
        <v>37680.684720438461</v>
      </c>
    </row>
    <row r="33" spans="1:5" x14ac:dyDescent="0.25">
      <c r="A33" s="20"/>
      <c r="B33" s="21"/>
      <c r="D33" s="22" t="s">
        <v>26</v>
      </c>
      <c r="E33" s="23">
        <f>SUMIF([1]IS4!$BG:$BG,$D33,[1]IS4!M:M)</f>
        <v>5473025.606601486</v>
      </c>
    </row>
    <row r="34" spans="1:5" x14ac:dyDescent="0.25">
      <c r="A34" s="20"/>
      <c r="B34" s="21"/>
      <c r="D34" s="22" t="s">
        <v>27</v>
      </c>
      <c r="E34" s="23">
        <f>SUMIF([1]IS4!$BG:$BG,$D34,[1]IS4!M:M)</f>
        <v>286579.16938604653</v>
      </c>
    </row>
    <row r="35" spans="1:5" x14ac:dyDescent="0.25">
      <c r="A35" s="20"/>
      <c r="B35" s="21"/>
      <c r="D35" s="25" t="s">
        <v>28</v>
      </c>
      <c r="E35" s="26">
        <f t="shared" ref="E35" si="4">SUM(E21:E34)</f>
        <v>6167604.120707971</v>
      </c>
    </row>
    <row r="36" spans="1:5" x14ac:dyDescent="0.25">
      <c r="A36" s="20"/>
      <c r="B36" s="21"/>
      <c r="E36" s="7"/>
    </row>
    <row r="37" spans="1:5" x14ac:dyDescent="0.25">
      <c r="A37" s="20"/>
      <c r="B37" s="21"/>
      <c r="C37" s="22" t="s">
        <v>29</v>
      </c>
      <c r="D37" s="22"/>
      <c r="E37" s="7"/>
    </row>
    <row r="38" spans="1:5" x14ac:dyDescent="0.25">
      <c r="A38" s="20"/>
      <c r="B38" s="21"/>
      <c r="D38" s="22" t="s">
        <v>30</v>
      </c>
      <c r="E38" s="23">
        <f>SUMIF([1]IS4!$BG:$BG,$D38,[1]IS4!M:M)</f>
        <v>6776.7093727363799</v>
      </c>
    </row>
    <row r="39" spans="1:5" x14ac:dyDescent="0.25">
      <c r="A39" s="20"/>
      <c r="B39" s="21"/>
      <c r="D39" s="22" t="s">
        <v>31</v>
      </c>
      <c r="E39" s="23">
        <f>SUMIF([1]IS4!$BG:$BG,$D39,[1]IS4!M:M)</f>
        <v>68008.059735941191</v>
      </c>
    </row>
    <row r="40" spans="1:5" x14ac:dyDescent="0.25">
      <c r="A40" s="20"/>
      <c r="B40" s="21"/>
      <c r="D40" s="22" t="s">
        <v>32</v>
      </c>
      <c r="E40" s="23">
        <f>SUMIF([1]IS4!$BG:$BG,$D40,[1]IS4!M:M)</f>
        <v>181.84562166377765</v>
      </c>
    </row>
    <row r="41" spans="1:5" x14ac:dyDescent="0.25">
      <c r="A41" s="20"/>
      <c r="B41" s="21"/>
      <c r="D41" s="22" t="s">
        <v>33</v>
      </c>
      <c r="E41" s="23">
        <f>SUMIF([1]IS4!$BG:$BG,$D41,[1]IS4!M:M)</f>
        <v>13205.948946489862</v>
      </c>
    </row>
    <row r="42" spans="1:5" x14ac:dyDescent="0.25">
      <c r="A42" s="20"/>
      <c r="B42" s="21"/>
      <c r="D42" s="22" t="s">
        <v>34</v>
      </c>
      <c r="E42" s="23">
        <f>SUMIF([1]IS4!$BG:$BG,$D42,[1]IS4!M:M)</f>
        <v>205370.0476190476</v>
      </c>
    </row>
    <row r="43" spans="1:5" x14ac:dyDescent="0.25">
      <c r="A43" s="20"/>
      <c r="B43" s="21"/>
      <c r="D43" s="22" t="s">
        <v>35</v>
      </c>
      <c r="E43" s="23">
        <f>SUMIF([1]IS4!$BG:$BG,$D43,[1]IS4!M:M)</f>
        <v>43465.033649316858</v>
      </c>
    </row>
    <row r="44" spans="1:5" x14ac:dyDescent="0.25">
      <c r="A44" s="20"/>
      <c r="B44" s="21"/>
      <c r="D44" s="25" t="s">
        <v>36</v>
      </c>
      <c r="E44" s="26">
        <f t="shared" ref="E44" si="5">SUM(E38:E43)</f>
        <v>337007.6449451957</v>
      </c>
    </row>
    <row r="45" spans="1:5" x14ac:dyDescent="0.25">
      <c r="A45" s="20"/>
      <c r="B45" s="21"/>
      <c r="C45" s="22"/>
      <c r="D45" s="22"/>
      <c r="E45" s="7"/>
    </row>
    <row r="46" spans="1:5" x14ac:dyDescent="0.25">
      <c r="A46" s="20"/>
      <c r="B46" s="21"/>
      <c r="C46" s="22" t="s">
        <v>37</v>
      </c>
      <c r="D46" s="22"/>
      <c r="E46" s="7"/>
    </row>
    <row r="47" spans="1:5" x14ac:dyDescent="0.25">
      <c r="A47" s="20"/>
      <c r="B47" s="21"/>
      <c r="D47" s="22" t="s">
        <v>38</v>
      </c>
      <c r="E47" s="23">
        <f>SUMIF([1]IS4!$BG:$BG,$D47,[1]IS4!M:M)</f>
        <v>1443983.51933258</v>
      </c>
    </row>
    <row r="48" spans="1:5" x14ac:dyDescent="0.25">
      <c r="A48" s="20"/>
      <c r="B48" s="21"/>
      <c r="D48" s="22" t="s">
        <v>39</v>
      </c>
      <c r="E48" s="23">
        <f>SUMIF([1]IS4!$BG:$BG,$D48,[1]IS4!M:M)</f>
        <v>22660.485719433596</v>
      </c>
    </row>
    <row r="49" spans="1:5" x14ac:dyDescent="0.25">
      <c r="A49" s="20"/>
      <c r="B49" s="21"/>
      <c r="D49" s="22" t="s">
        <v>40</v>
      </c>
      <c r="E49" s="23">
        <f>SUMIF([1]IS4!$BG:$BG,$D49,[1]IS4!M:M)</f>
        <v>828.12</v>
      </c>
    </row>
    <row r="50" spans="1:5" x14ac:dyDescent="0.25">
      <c r="A50" s="20"/>
      <c r="B50" s="21"/>
      <c r="D50" s="22" t="s">
        <v>41</v>
      </c>
      <c r="E50" s="23">
        <f>SUMIF([1]IS4!$BG:$BG,$D50,[1]IS4!M:M)</f>
        <v>18941.400000000001</v>
      </c>
    </row>
    <row r="51" spans="1:5" x14ac:dyDescent="0.25">
      <c r="A51" s="20"/>
      <c r="B51" s="21"/>
      <c r="D51" s="22" t="s">
        <v>42</v>
      </c>
      <c r="E51" s="23">
        <f>SUMIF([1]IS4!$BG:$BG,$D51,[1]IS4!M:M)</f>
        <v>0</v>
      </c>
    </row>
    <row r="52" spans="1:5" x14ac:dyDescent="0.25">
      <c r="A52" s="20"/>
      <c r="B52" s="21"/>
      <c r="D52" s="25" t="s">
        <v>43</v>
      </c>
      <c r="E52" s="26">
        <f t="shared" ref="E52" si="6">SUM(E47:E51)</f>
        <v>1486413.5250520136</v>
      </c>
    </row>
    <row r="53" spans="1:5" x14ac:dyDescent="0.25">
      <c r="A53" s="20"/>
      <c r="B53" s="21"/>
      <c r="C53" s="22"/>
      <c r="D53" s="22"/>
      <c r="E53" s="7"/>
    </row>
    <row r="54" spans="1:5" x14ac:dyDescent="0.25">
      <c r="A54" s="20"/>
      <c r="B54" s="28"/>
      <c r="C54" s="22" t="s">
        <v>44</v>
      </c>
      <c r="D54" s="22"/>
      <c r="E54" s="7"/>
    </row>
    <row r="55" spans="1:5" x14ac:dyDescent="0.25">
      <c r="A55" s="20"/>
      <c r="B55" s="21"/>
      <c r="D55" s="22" t="s">
        <v>45</v>
      </c>
      <c r="E55" s="23">
        <f>SUMIF([1]IS4!$BG:$BG,$D55,[1]IS4!M:M)</f>
        <v>88307.422059918288</v>
      </c>
    </row>
    <row r="56" spans="1:5" x14ac:dyDescent="0.25">
      <c r="A56" s="20"/>
      <c r="B56" s="21"/>
      <c r="D56" s="22" t="s">
        <v>46</v>
      </c>
      <c r="E56" s="23">
        <f>SUMIF([1]IS4!$BG:$BG,$D56,[1]IS4!M:M)</f>
        <v>29880.541372700427</v>
      </c>
    </row>
    <row r="57" spans="1:5" x14ac:dyDescent="0.25">
      <c r="A57" s="20"/>
      <c r="B57" s="21"/>
      <c r="D57" s="22" t="s">
        <v>47</v>
      </c>
      <c r="E57" s="23">
        <f>SUMIF([1]IS4!$BG:$BG,$D57,[1]IS4!M:M)</f>
        <v>19400</v>
      </c>
    </row>
    <row r="58" spans="1:5" x14ac:dyDescent="0.25">
      <c r="A58" s="20"/>
      <c r="B58" s="21"/>
      <c r="D58" s="22" t="s">
        <v>48</v>
      </c>
      <c r="E58" s="23">
        <f>SUMIF([1]IS4!$BG:$BG,$D58,[1]IS4!M:M)</f>
        <v>143029.23266770673</v>
      </c>
    </row>
    <row r="59" spans="1:5" x14ac:dyDescent="0.25">
      <c r="A59" s="20"/>
      <c r="B59" s="21"/>
      <c r="D59" s="22" t="s">
        <v>49</v>
      </c>
      <c r="E59" s="23">
        <f>SUMIF([1]IS4!$BG:$BG,$D59,[1]IS4!M:M)</f>
        <v>5083.6801800312005</v>
      </c>
    </row>
    <row r="60" spans="1:5" x14ac:dyDescent="0.25">
      <c r="A60" s="20"/>
      <c r="B60" s="21"/>
      <c r="D60" s="22" t="s">
        <v>50</v>
      </c>
      <c r="E60" s="23">
        <f>SUMIF([1]IS4!$BG:$BG,$D60,[1]IS4!M:M)</f>
        <v>1204.4999004680185</v>
      </c>
    </row>
    <row r="61" spans="1:5" x14ac:dyDescent="0.25">
      <c r="A61" s="20"/>
      <c r="B61" s="21"/>
      <c r="D61" s="22" t="s">
        <v>51</v>
      </c>
      <c r="E61" s="23">
        <f>SUMIF([1]IS4!$BG:$BG,$D61,[1]IS4!M:M)</f>
        <v>0</v>
      </c>
    </row>
    <row r="62" spans="1:5" x14ac:dyDescent="0.25">
      <c r="A62" s="20"/>
      <c r="B62" s="21"/>
      <c r="D62" s="25" t="s">
        <v>52</v>
      </c>
      <c r="E62" s="26">
        <f t="shared" ref="E62" si="7">SUM(E55:E61)</f>
        <v>286905.37618082471</v>
      </c>
    </row>
    <row r="63" spans="1:5" x14ac:dyDescent="0.25">
      <c r="A63" s="20"/>
      <c r="B63" s="21"/>
      <c r="C63" s="22"/>
      <c r="D63" s="22"/>
      <c r="E63" s="7"/>
    </row>
    <row r="64" spans="1:5" x14ac:dyDescent="0.25">
      <c r="A64" s="20"/>
      <c r="B64" s="21"/>
      <c r="C64" s="22" t="s">
        <v>53</v>
      </c>
      <c r="D64" s="22"/>
      <c r="E64" s="7"/>
    </row>
    <row r="65" spans="1:5" x14ac:dyDescent="0.25">
      <c r="A65" s="20"/>
      <c r="B65" s="21"/>
      <c r="D65" s="22" t="s">
        <v>54</v>
      </c>
      <c r="E65" s="23">
        <f>SUMIF([1]IS4!$BG:$BG,$D65,[1]IS4!M:M)</f>
        <v>27700</v>
      </c>
    </row>
    <row r="66" spans="1:5" x14ac:dyDescent="0.25">
      <c r="A66" s="20"/>
      <c r="B66" s="21"/>
      <c r="D66" s="22" t="s">
        <v>55</v>
      </c>
      <c r="E66" s="23">
        <f>SUMIF([1]IS4!$BG:$BG,$D66,[1]IS4!M:M)</f>
        <v>49514.847467632113</v>
      </c>
    </row>
    <row r="67" spans="1:5" x14ac:dyDescent="0.25">
      <c r="A67" s="20"/>
      <c r="B67" s="21"/>
      <c r="D67" s="22" t="s">
        <v>56</v>
      </c>
      <c r="E67" s="23">
        <f>SUMIF([1]IS4!$BG:$BG,$D67,[1]IS4!M:M)</f>
        <v>47195.186255078122</v>
      </c>
    </row>
    <row r="68" spans="1:5" x14ac:dyDescent="0.25">
      <c r="A68" s="20"/>
      <c r="B68" s="21"/>
      <c r="D68" s="22" t="s">
        <v>57</v>
      </c>
      <c r="E68" s="23">
        <f>SUMIF([1]IS4!$BG:$BG,$D68,[1]IS4!M:M)</f>
        <v>84472.641891520601</v>
      </c>
    </row>
    <row r="69" spans="1:5" x14ac:dyDescent="0.25">
      <c r="A69" s="20"/>
      <c r="B69" s="21"/>
      <c r="D69" s="22" t="s">
        <v>58</v>
      </c>
      <c r="E69" s="23">
        <f>SUMIF([1]IS4!$BG:$BG,$D69,[1]IS4!M:M)</f>
        <v>100000</v>
      </c>
    </row>
    <row r="70" spans="1:5" x14ac:dyDescent="0.25">
      <c r="A70" s="20"/>
      <c r="B70" s="21"/>
      <c r="D70" s="22" t="s">
        <v>59</v>
      </c>
      <c r="E70" s="23">
        <f>SUMIF([1]IS4!$BG:$BG,$D70,[1]IS4!M:M)</f>
        <v>78679.544257244444</v>
      </c>
    </row>
    <row r="71" spans="1:5" x14ac:dyDescent="0.25">
      <c r="A71" s="20"/>
      <c r="B71" s="21"/>
      <c r="D71" s="22" t="s">
        <v>60</v>
      </c>
      <c r="E71" s="23">
        <f>SUMIF([1]IS4!$BG:$BG,$D71,[1]IS4!M:M)</f>
        <v>431311.28550199693</v>
      </c>
    </row>
    <row r="72" spans="1:5" x14ac:dyDescent="0.25">
      <c r="A72" s="20"/>
      <c r="B72" s="21"/>
      <c r="D72" s="25" t="s">
        <v>61</v>
      </c>
      <c r="E72" s="26">
        <f t="shared" ref="E72" si="8">SUM(E65:E71)</f>
        <v>818873.50537347223</v>
      </c>
    </row>
    <row r="73" spans="1:5" x14ac:dyDescent="0.25">
      <c r="A73" s="20"/>
      <c r="B73" s="29" t="s">
        <v>62</v>
      </c>
      <c r="C73" s="30"/>
      <c r="D73" s="30"/>
      <c r="E73" s="26">
        <f t="shared" ref="E73" si="9">SUM(E35,E44,E52,E62,E72)</f>
        <v>9096804.1722594779</v>
      </c>
    </row>
    <row r="74" spans="1:5" x14ac:dyDescent="0.25">
      <c r="A74" s="20"/>
      <c r="B74" s="21" t="s">
        <v>63</v>
      </c>
      <c r="C74" s="22"/>
      <c r="D74" s="22"/>
      <c r="E74" s="7"/>
    </row>
    <row r="75" spans="1:5" x14ac:dyDescent="0.25">
      <c r="A75" s="20"/>
      <c r="B75" s="21"/>
      <c r="C75" s="22"/>
      <c r="D75" s="7" t="s">
        <v>64</v>
      </c>
      <c r="E75" s="23">
        <f>SUMIF([1]IS4!$BG:$BG,$D75,[1]IS4!M:M)</f>
        <v>305855.74347656249</v>
      </c>
    </row>
    <row r="76" spans="1:5" x14ac:dyDescent="0.25">
      <c r="A76" s="20"/>
      <c r="B76" s="21"/>
      <c r="C76" s="22"/>
      <c r="D76" s="25" t="s">
        <v>65</v>
      </c>
      <c r="E76" s="26">
        <f t="shared" ref="E76" si="10">SUM(E75:E75)</f>
        <v>305855.74347656249</v>
      </c>
    </row>
    <row r="77" spans="1:5" x14ac:dyDescent="0.25">
      <c r="A77" s="20"/>
      <c r="B77" s="29" t="s">
        <v>66</v>
      </c>
      <c r="C77" s="25"/>
      <c r="D77" s="25"/>
      <c r="E77" s="26">
        <f t="shared" ref="E77" si="11">SUM(E73,E76)</f>
        <v>9402659.9157360401</v>
      </c>
    </row>
    <row r="78" spans="1:5" x14ac:dyDescent="0.25">
      <c r="A78" s="20"/>
      <c r="B78" s="29" t="s">
        <v>67</v>
      </c>
      <c r="C78" s="25"/>
      <c r="D78" s="25"/>
      <c r="E78" s="26">
        <f t="shared" ref="E78" si="12">E17-E77</f>
        <v>5189.1833218075335</v>
      </c>
    </row>
    <row r="79" spans="1:5" x14ac:dyDescent="0.25">
      <c r="A79" s="20"/>
      <c r="B79" s="21"/>
      <c r="C79" s="22"/>
      <c r="D79" s="22"/>
      <c r="E79" s="22"/>
    </row>
    <row r="80" spans="1:5" x14ac:dyDescent="0.25">
      <c r="A80" s="20"/>
      <c r="B80" s="8" t="s">
        <v>68</v>
      </c>
      <c r="C80" s="9"/>
      <c r="D80" s="9"/>
      <c r="E80" s="10"/>
    </row>
    <row r="81" spans="1:5" x14ac:dyDescent="0.25">
      <c r="A81" s="20"/>
      <c r="B81" s="21"/>
      <c r="C81" s="22" t="s">
        <v>67</v>
      </c>
      <c r="E81" s="31">
        <f t="shared" ref="E81" si="13">E78</f>
        <v>5189.1833218075335</v>
      </c>
    </row>
    <row r="82" spans="1:5" x14ac:dyDescent="0.25">
      <c r="A82" s="20"/>
      <c r="B82" s="21"/>
      <c r="C82" s="22" t="s">
        <v>69</v>
      </c>
      <c r="D82" s="7"/>
      <c r="E82" s="23"/>
    </row>
    <row r="83" spans="1:5" x14ac:dyDescent="0.25">
      <c r="A83" s="20"/>
      <c r="B83" s="21"/>
      <c r="C83" s="22"/>
      <c r="D83" s="7" t="s">
        <v>70</v>
      </c>
      <c r="E83" s="23">
        <f>SUMIF([1]IS4!$BG:$BG,$D83,[1]IS4!M:M)</f>
        <v>305855.74347656249</v>
      </c>
    </row>
    <row r="84" spans="1:5" x14ac:dyDescent="0.25">
      <c r="A84" s="20"/>
      <c r="B84" s="21"/>
      <c r="C84" s="22"/>
      <c r="D84" s="7" t="s">
        <v>71</v>
      </c>
      <c r="E84" s="23">
        <f>SUMIF([1]IS4!$BG:$BG,$D84,[1]IS4!M:M)</f>
        <v>-100544.14217235896</v>
      </c>
    </row>
    <row r="85" spans="1:5" x14ac:dyDescent="0.25">
      <c r="A85" s="20"/>
      <c r="B85" s="21"/>
      <c r="C85" s="22"/>
      <c r="D85" s="7" t="s">
        <v>72</v>
      </c>
      <c r="E85" s="23">
        <f>SUMIF([1]IS4!$BG:$BG,$D85,[1]IS4!M:M)</f>
        <v>295228.90646848467</v>
      </c>
    </row>
    <row r="86" spans="1:5" x14ac:dyDescent="0.25">
      <c r="A86" s="20"/>
      <c r="B86" s="21"/>
      <c r="C86" s="22"/>
      <c r="D86" s="30" t="s">
        <v>73</v>
      </c>
      <c r="E86" s="32">
        <f t="shared" ref="E86" si="14">SUM(E81:E85)</f>
        <v>505729.69109449571</v>
      </c>
    </row>
    <row r="87" spans="1:5" x14ac:dyDescent="0.25">
      <c r="A87" s="20"/>
      <c r="B87" s="21"/>
      <c r="C87" s="22"/>
      <c r="D87" s="7"/>
      <c r="E87" s="23"/>
    </row>
    <row r="88" spans="1:5" x14ac:dyDescent="0.25">
      <c r="A88" s="20"/>
      <c r="B88" s="21"/>
      <c r="C88" s="22" t="s">
        <v>74</v>
      </c>
      <c r="D88" s="7"/>
      <c r="E88" s="23"/>
    </row>
    <row r="89" spans="1:5" x14ac:dyDescent="0.25">
      <c r="A89" s="20"/>
      <c r="B89" s="21"/>
      <c r="C89" s="22"/>
      <c r="D89" s="7" t="s">
        <v>75</v>
      </c>
      <c r="E89" s="23">
        <f>SUMIF([1]IS4!$BG:$BG,$D89,[1]IS4!M:M)</f>
        <v>-144075.48000000001</v>
      </c>
    </row>
    <row r="90" spans="1:5" x14ac:dyDescent="0.25">
      <c r="A90" s="20"/>
      <c r="B90" s="21"/>
      <c r="C90" s="22"/>
      <c r="D90" s="7" t="s">
        <v>76</v>
      </c>
      <c r="E90" s="23">
        <f>SUMIF([1]IS4!$BG:$BG,$D90,[1]IS4!M:M)</f>
        <v>0</v>
      </c>
    </row>
    <row r="91" spans="1:5" x14ac:dyDescent="0.25">
      <c r="A91" s="20"/>
      <c r="B91" s="21"/>
      <c r="C91" s="22"/>
      <c r="D91" s="7" t="s">
        <v>77</v>
      </c>
      <c r="E91" s="23">
        <f>SUMIF([1]IS4!$BG:$BG,$D91,[1]IS4!M:M)</f>
        <v>0</v>
      </c>
    </row>
    <row r="92" spans="1:5" x14ac:dyDescent="0.25">
      <c r="A92" s="20"/>
      <c r="B92" s="21"/>
      <c r="C92" s="22"/>
      <c r="D92" s="30" t="s">
        <v>78</v>
      </c>
      <c r="E92" s="32">
        <f t="shared" ref="E92" si="15">SUM(E89:E91)</f>
        <v>-144075.48000000001</v>
      </c>
    </row>
    <row r="93" spans="1:5" x14ac:dyDescent="0.25">
      <c r="A93" s="20"/>
      <c r="B93" s="21"/>
      <c r="C93" s="22"/>
      <c r="D93" s="7"/>
      <c r="E93" s="23"/>
    </row>
    <row r="94" spans="1:5" x14ac:dyDescent="0.25">
      <c r="A94" s="20"/>
      <c r="B94" s="21"/>
      <c r="C94" s="22" t="s">
        <v>79</v>
      </c>
      <c r="D94" s="7"/>
      <c r="E94" s="23"/>
    </row>
    <row r="95" spans="1:5" x14ac:dyDescent="0.25">
      <c r="A95" s="20"/>
      <c r="B95" s="21"/>
      <c r="C95" s="22"/>
      <c r="D95" s="7" t="s">
        <v>80</v>
      </c>
      <c r="E95" s="23">
        <f>SUMIF([1]IS4!$BG:$BG,$D95,[1]IS4!M:M)</f>
        <v>-25137.126471533367</v>
      </c>
    </row>
    <row r="96" spans="1:5" x14ac:dyDescent="0.25">
      <c r="A96" s="20"/>
      <c r="B96" s="21"/>
      <c r="C96" s="22"/>
      <c r="D96" s="7" t="s">
        <v>81</v>
      </c>
      <c r="E96" s="23">
        <f>SUMIF([1]IS4!$BG:$BG,$D96,[1]IS4!M:M)</f>
        <v>0</v>
      </c>
    </row>
    <row r="97" spans="1:5" x14ac:dyDescent="0.25">
      <c r="A97" s="20"/>
      <c r="B97" s="21"/>
      <c r="C97" s="22"/>
      <c r="D97" s="7" t="s">
        <v>82</v>
      </c>
      <c r="E97" s="23">
        <f>SUMIF([1]IS4!$BG:$BG,$D97,[1]IS4!M:M)</f>
        <v>0</v>
      </c>
    </row>
    <row r="98" spans="1:5" x14ac:dyDescent="0.25">
      <c r="A98" s="20"/>
      <c r="B98" s="21"/>
      <c r="C98" s="22"/>
      <c r="D98" s="33" t="s">
        <v>83</v>
      </c>
      <c r="E98" s="34">
        <f t="shared" ref="E98" si="16">SUM(E95:E97)</f>
        <v>-25137.126471533367</v>
      </c>
    </row>
    <row r="99" spans="1:5" x14ac:dyDescent="0.25">
      <c r="A99" s="20"/>
      <c r="B99" s="35"/>
      <c r="C99" s="36" t="s">
        <v>84</v>
      </c>
      <c r="D99" s="33"/>
      <c r="E99" s="37">
        <f t="shared" ref="E99" si="17">SUM(E86,E92,E98)</f>
        <v>336517.08462296234</v>
      </c>
    </row>
    <row r="100" spans="1:5" x14ac:dyDescent="0.25">
      <c r="A100" s="7"/>
      <c r="B100" s="7"/>
      <c r="C100" s="7"/>
    </row>
    <row r="101" spans="1:5" x14ac:dyDescent="0.25">
      <c r="A101" s="7"/>
      <c r="B101" s="7"/>
      <c r="C101" s="7"/>
      <c r="D101" s="7"/>
      <c r="E101" s="7"/>
    </row>
    <row r="102" spans="1:5" x14ac:dyDescent="0.25">
      <c r="A102" s="7"/>
      <c r="B102" s="7"/>
      <c r="C102" s="7"/>
      <c r="D102" s="7"/>
      <c r="E102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Bill Bletzinger</cp:lastModifiedBy>
  <dcterms:created xsi:type="dcterms:W3CDTF">2017-05-22T16:52:36Z</dcterms:created>
  <dcterms:modified xsi:type="dcterms:W3CDTF">2017-05-22T17:32:14Z</dcterms:modified>
</cp:coreProperties>
</file>