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C39" i="1" l="1"/>
  <c r="D39" i="1" s="1"/>
  <c r="C18" i="1"/>
  <c r="C17" i="1"/>
  <c r="C16" i="1"/>
  <c r="C19" i="1" s="1"/>
  <c r="C13" i="1"/>
  <c r="C12" i="1"/>
  <c r="C11" i="1"/>
  <c r="C8" i="1"/>
  <c r="D25" i="1" l="1"/>
  <c r="D29" i="1"/>
  <c r="D33" i="1"/>
  <c r="D37" i="1"/>
  <c r="D27" i="1"/>
  <c r="D31" i="1"/>
  <c r="D35" i="1"/>
  <c r="C14" i="1"/>
  <c r="C22" i="1" l="1"/>
  <c r="D22" i="1" l="1"/>
  <c r="D21" i="1"/>
  <c r="D12" i="1"/>
  <c r="D18" i="1"/>
  <c r="D17" i="1"/>
  <c r="D11" i="1"/>
  <c r="C43" i="1"/>
  <c r="D16" i="1"/>
  <c r="D8" i="1"/>
  <c r="D19" i="1"/>
  <c r="D13" i="1"/>
  <c r="D14" i="1"/>
</calcChain>
</file>

<file path=xl/sharedStrings.xml><?xml version="1.0" encoding="utf-8"?>
<sst xmlns="http://schemas.openxmlformats.org/spreadsheetml/2006/main" count="36" uniqueCount="29">
  <si>
    <t>REVENUE</t>
  </si>
  <si>
    <t>District of Columbia</t>
  </si>
  <si>
    <t xml:space="preserve"> </t>
  </si>
  <si>
    <t xml:space="preserve"> Per Pupil Funding</t>
  </si>
  <si>
    <t>Public Grants</t>
  </si>
  <si>
    <t xml:space="preserve"> Department of Labor</t>
  </si>
  <si>
    <t xml:space="preserve"> Corp National Community Service</t>
  </si>
  <si>
    <t xml:space="preserve"> DC Office State Superintendent</t>
  </si>
  <si>
    <t>Private Revenue</t>
  </si>
  <si>
    <t xml:space="preserve"> Foundations and Corporations</t>
  </si>
  <si>
    <t xml:space="preserve"> Board of Trustees</t>
  </si>
  <si>
    <t xml:space="preserve"> Individuals and Other</t>
  </si>
  <si>
    <t>Additional Revenue</t>
  </si>
  <si>
    <t xml:space="preserve">  Revenue from Investments</t>
  </si>
  <si>
    <t>TOTAL REVENUE</t>
  </si>
  <si>
    <t>EXPENSES</t>
  </si>
  <si>
    <t>Personnel</t>
  </si>
  <si>
    <t>Employee Benefits and Related Expenses</t>
  </si>
  <si>
    <t>Staff Development &amp; Other Expenses</t>
  </si>
  <si>
    <t>Occupancy Expense</t>
  </si>
  <si>
    <t>Direct Student Expense</t>
  </si>
  <si>
    <t>Office Expense</t>
  </si>
  <si>
    <t>Business Expense</t>
  </si>
  <si>
    <t>TOTAL EXPENSES</t>
  </si>
  <si>
    <t>Depreciation</t>
  </si>
  <si>
    <t>NET INCOME / (LOSS)</t>
  </si>
  <si>
    <r>
      <t xml:space="preserve">                                         </t>
    </r>
    <r>
      <rPr>
        <b/>
        <sz val="12"/>
        <color theme="1"/>
        <rFont val="Arial Narrow"/>
        <family val="2"/>
      </rPr>
      <t xml:space="preserve"> YouthBuild Public Charter School</t>
    </r>
  </si>
  <si>
    <r>
      <t xml:space="preserve">                                                         </t>
    </r>
    <r>
      <rPr>
        <b/>
        <sz val="12"/>
        <color theme="1"/>
        <rFont val="Arial Narrow"/>
        <family val="2"/>
      </rPr>
      <t xml:space="preserve"> 2015-2016</t>
    </r>
  </si>
  <si>
    <r>
      <t xml:space="preserve">                                                 </t>
    </r>
    <r>
      <rPr>
        <b/>
        <sz val="12"/>
        <color theme="1"/>
        <rFont val="Arial Narrow"/>
        <family val="2"/>
      </rPr>
      <t xml:space="preserve"> Operations Budget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</si>
</sst>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* #,##0.00000_);_(* \(#,##0.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rgb="FF0070C0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C0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horizontal="center"/>
    </xf>
    <xf numFmtId="0" fontId="6" fillId="0" borderId="0" xfId="0" applyFont="1" applyFill="1" applyBorder="1"/>
    <xf numFmtId="164" fontId="7" fillId="0" borderId="0" xfId="1" applyNumberFormat="1" applyFont="1" applyFill="1" applyBorder="1"/>
    <xf numFmtId="165" fontId="7" fillId="0" borderId="0" xfId="3" applyNumberFormat="1" applyFont="1" applyFill="1" applyBorder="1"/>
    <xf numFmtId="164" fontId="2" fillId="0" borderId="0" xfId="1" applyNumberFormat="1" applyFont="1" applyFill="1" applyBorder="1"/>
    <xf numFmtId="165" fontId="2" fillId="0" borderId="0" xfId="3" applyNumberFormat="1" applyFont="1" applyFill="1" applyBorder="1"/>
    <xf numFmtId="164" fontId="8" fillId="0" borderId="0" xfId="1" applyNumberFormat="1" applyFont="1" applyFill="1" applyBorder="1"/>
    <xf numFmtId="165" fontId="8" fillId="0" borderId="0" xfId="3" applyNumberFormat="1" applyFont="1" applyFill="1" applyBorder="1"/>
    <xf numFmtId="3" fontId="9" fillId="0" borderId="4" xfId="0" applyNumberFormat="1" applyFont="1" applyFill="1" applyBorder="1"/>
    <xf numFmtId="165" fontId="2" fillId="0" borderId="4" xfId="3" applyNumberFormat="1" applyFont="1" applyFill="1" applyBorder="1"/>
    <xf numFmtId="164" fontId="2" fillId="0" borderId="4" xfId="1" applyNumberFormat="1" applyFont="1" applyFill="1" applyBorder="1"/>
    <xf numFmtId="166" fontId="10" fillId="0" borderId="4" xfId="2" applyNumberFormat="1" applyFont="1" applyFill="1" applyBorder="1" applyAlignment="1">
      <alignment horizontal="left"/>
    </xf>
    <xf numFmtId="165" fontId="10" fillId="0" borderId="4" xfId="3" applyNumberFormat="1" applyFont="1" applyFill="1" applyBorder="1"/>
    <xf numFmtId="166" fontId="10" fillId="0" borderId="0" xfId="2" applyNumberFormat="1" applyFont="1" applyFill="1" applyBorder="1" applyAlignment="1">
      <alignment horizontal="left"/>
    </xf>
    <xf numFmtId="165" fontId="10" fillId="0" borderId="0" xfId="3" applyNumberFormat="1" applyFont="1" applyFill="1" applyBorder="1"/>
    <xf numFmtId="164" fontId="8" fillId="0" borderId="0" xfId="1" applyNumberFormat="1" applyFont="1" applyFill="1" applyBorder="1" applyAlignment="1">
      <alignment horizontal="left"/>
    </xf>
    <xf numFmtId="165" fontId="8" fillId="0" borderId="0" xfId="3" applyNumberFormat="1" applyFont="1" applyFill="1" applyBorder="1" applyAlignment="1">
      <alignment horizontal="right"/>
    </xf>
    <xf numFmtId="167" fontId="8" fillId="0" borderId="0" xfId="1" applyNumberFormat="1" applyFont="1" applyFill="1" applyBorder="1" applyAlignment="1">
      <alignment horizontal="left"/>
    </xf>
    <xf numFmtId="164" fontId="10" fillId="0" borderId="4" xfId="1" applyNumberFormat="1" applyFont="1" applyFill="1" applyBorder="1" applyAlignment="1">
      <alignment horizontal="left"/>
    </xf>
    <xf numFmtId="165" fontId="10" fillId="0" borderId="4" xfId="3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left"/>
    </xf>
    <xf numFmtId="165" fontId="10" fillId="0" borderId="0" xfId="3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0" xfId="0" applyFont="1" applyBorder="1"/>
    <xf numFmtId="10" fontId="10" fillId="0" borderId="0" xfId="0" applyNumberFormat="1" applyFont="1" applyFill="1" applyBorder="1" applyAlignment="1">
      <alignment horizontal="left"/>
    </xf>
    <xf numFmtId="10" fontId="8" fillId="0" borderId="0" xfId="0" applyNumberFormat="1" applyFont="1" applyFill="1" applyBorder="1" applyAlignment="1">
      <alignment horizontal="left"/>
    </xf>
    <xf numFmtId="0" fontId="10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12" fillId="0" borderId="2" xfId="0" applyFont="1" applyBorder="1"/>
    <xf numFmtId="0" fontId="12" fillId="0" borderId="0" xfId="0" applyFont="1" applyBorder="1"/>
    <xf numFmtId="164" fontId="10" fillId="0" borderId="10" xfId="1" applyNumberFormat="1" applyFont="1" applyFill="1" applyBorder="1"/>
    <xf numFmtId="164" fontId="10" fillId="0" borderId="10" xfId="1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Y%2015-16/FY%202015%20Revenue-District%20of%20Columbia%20Per%20Pup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Y%2015-16/FY%202015%20Revenue-Public%20Gran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Y%2015-16/FY%202015%20Revenue-Private%20Reven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14-15 Budget"/>
      <sheetName val="FY 13-14 Budget vs. Actual"/>
      <sheetName val="FY 14-15 Budget vs. Actual"/>
    </sheetNames>
    <sheetDataSet>
      <sheetData sheetId="0"/>
      <sheetData sheetId="1"/>
      <sheetData sheetId="2">
        <row r="21">
          <cell r="D21">
            <v>2108341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">
          <cell r="B12">
            <v>577500</v>
          </cell>
        </row>
        <row r="20">
          <cell r="B20">
            <v>59789.81</v>
          </cell>
        </row>
        <row r="28">
          <cell r="B28">
            <v>46625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">
          <cell r="C22">
            <v>40000</v>
          </cell>
        </row>
        <row r="28">
          <cell r="C28">
            <v>4000</v>
          </cell>
        </row>
        <row r="30">
          <cell r="C30">
            <v>1000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C6" sqref="C6:C7"/>
    </sheetView>
  </sheetViews>
  <sheetFormatPr defaultRowHeight="15" x14ac:dyDescent="0.25"/>
  <cols>
    <col min="2" max="2" width="37.7109375" customWidth="1"/>
    <col min="3" max="3" width="18" customWidth="1"/>
    <col min="4" max="4" width="10.7109375" customWidth="1"/>
  </cols>
  <sheetData>
    <row r="1" spans="1:5" ht="15.75" x14ac:dyDescent="0.25">
      <c r="A1" s="31"/>
      <c r="B1" s="39" t="s">
        <v>26</v>
      </c>
      <c r="C1" s="39"/>
      <c r="D1" s="32"/>
      <c r="E1" s="33"/>
    </row>
    <row r="2" spans="1:5" ht="15.75" x14ac:dyDescent="0.25">
      <c r="A2" s="34"/>
      <c r="B2" s="40" t="s">
        <v>27</v>
      </c>
      <c r="C2" s="40"/>
      <c r="D2" s="23"/>
      <c r="E2" s="35"/>
    </row>
    <row r="3" spans="1:5" ht="15.75" x14ac:dyDescent="0.25">
      <c r="A3" s="34"/>
      <c r="B3" s="40" t="s">
        <v>28</v>
      </c>
      <c r="C3" s="40"/>
      <c r="D3" s="23"/>
      <c r="E3" s="35"/>
    </row>
    <row r="4" spans="1:5" ht="16.5" x14ac:dyDescent="0.3">
      <c r="A4" s="34"/>
      <c r="B4" s="24"/>
      <c r="C4" s="1" t="s">
        <v>2</v>
      </c>
      <c r="D4" s="1"/>
      <c r="E4" s="35"/>
    </row>
    <row r="5" spans="1:5" ht="16.5" x14ac:dyDescent="0.3">
      <c r="A5" s="34"/>
      <c r="B5" s="25" t="s">
        <v>0</v>
      </c>
      <c r="C5" s="1" t="s">
        <v>2</v>
      </c>
      <c r="D5" s="1"/>
      <c r="E5" s="35"/>
    </row>
    <row r="6" spans="1:5" ht="16.5" x14ac:dyDescent="0.3">
      <c r="A6" s="34"/>
      <c r="B6" s="26"/>
      <c r="C6" s="2"/>
      <c r="D6" s="2"/>
      <c r="E6" s="35"/>
    </row>
    <row r="7" spans="1:5" ht="16.5" x14ac:dyDescent="0.3">
      <c r="A7" s="34"/>
      <c r="B7" s="24" t="s">
        <v>1</v>
      </c>
      <c r="C7" s="3" t="s">
        <v>2</v>
      </c>
      <c r="D7" s="4" t="s">
        <v>2</v>
      </c>
      <c r="E7" s="35"/>
    </row>
    <row r="8" spans="1:5" ht="16.5" x14ac:dyDescent="0.3">
      <c r="A8" s="34"/>
      <c r="B8" s="27" t="s">
        <v>3</v>
      </c>
      <c r="C8" s="5">
        <f>+'[1]FY 14-15 Budget vs. Actual'!$D$21</f>
        <v>2108341</v>
      </c>
      <c r="D8" s="6">
        <f>+C8/$C$22</f>
        <v>0.73964917974087141</v>
      </c>
      <c r="E8" s="35"/>
    </row>
    <row r="9" spans="1:5" ht="16.5" x14ac:dyDescent="0.3">
      <c r="A9" s="34"/>
      <c r="B9" s="27"/>
      <c r="C9" s="7"/>
      <c r="D9" s="8"/>
      <c r="E9" s="35"/>
    </row>
    <row r="10" spans="1:5" ht="16.5" x14ac:dyDescent="0.3">
      <c r="A10" s="34"/>
      <c r="B10" s="24" t="s">
        <v>4</v>
      </c>
      <c r="C10" s="7" t="s">
        <v>2</v>
      </c>
      <c r="D10" s="8" t="s">
        <v>2</v>
      </c>
      <c r="E10" s="35"/>
    </row>
    <row r="11" spans="1:5" ht="16.5" x14ac:dyDescent="0.3">
      <c r="A11" s="34"/>
      <c r="B11" s="27" t="s">
        <v>5</v>
      </c>
      <c r="C11" s="7">
        <f>+[2]Sheet1!$B$12</f>
        <v>577500</v>
      </c>
      <c r="D11" s="8">
        <f>+C11/$C$22</f>
        <v>0.20259882120603509</v>
      </c>
      <c r="E11" s="35"/>
    </row>
    <row r="12" spans="1:5" ht="16.5" x14ac:dyDescent="0.3">
      <c r="A12" s="34"/>
      <c r="B12" s="27" t="s">
        <v>6</v>
      </c>
      <c r="C12" s="7">
        <f>+[2]Sheet1!$B$20</f>
        <v>59789.81</v>
      </c>
      <c r="D12" s="8">
        <f>+C12/$C$22</f>
        <v>2.0975489222740794E-2</v>
      </c>
      <c r="E12" s="35"/>
    </row>
    <row r="13" spans="1:5" ht="16.5" x14ac:dyDescent="0.3">
      <c r="A13" s="34"/>
      <c r="B13" s="27" t="s">
        <v>7</v>
      </c>
      <c r="C13" s="7">
        <f>+[2]Sheet1!$B$28</f>
        <v>46625</v>
      </c>
      <c r="D13" s="8">
        <f>+C13/$C$22</f>
        <v>1.6357004396071666E-2</v>
      </c>
      <c r="E13" s="35"/>
    </row>
    <row r="14" spans="1:5" ht="16.5" x14ac:dyDescent="0.3">
      <c r="A14" s="34"/>
      <c r="B14" s="27"/>
      <c r="C14" s="9">
        <f>SUM(C11:C13)</f>
        <v>683914.81</v>
      </c>
      <c r="D14" s="10">
        <f>+C14/$C$22</f>
        <v>0.23993131482484759</v>
      </c>
      <c r="E14" s="35"/>
    </row>
    <row r="15" spans="1:5" ht="16.5" x14ac:dyDescent="0.3">
      <c r="A15" s="34"/>
      <c r="B15" s="24" t="s">
        <v>8</v>
      </c>
      <c r="C15" s="7" t="s">
        <v>2</v>
      </c>
      <c r="D15" s="8" t="s">
        <v>2</v>
      </c>
      <c r="E15" s="35"/>
    </row>
    <row r="16" spans="1:5" ht="16.5" x14ac:dyDescent="0.3">
      <c r="A16" s="34"/>
      <c r="B16" s="27" t="s">
        <v>9</v>
      </c>
      <c r="C16" s="7">
        <f>+[3]Sheet1!$C$22</f>
        <v>40000</v>
      </c>
      <c r="D16" s="8">
        <f t="shared" ref="D16:D18" si="0">+C16/$C$22</f>
        <v>1.40328187848336E-2</v>
      </c>
      <c r="E16" s="35"/>
    </row>
    <row r="17" spans="1:5" ht="16.5" x14ac:dyDescent="0.3">
      <c r="A17" s="34"/>
      <c r="B17" s="27" t="s">
        <v>10</v>
      </c>
      <c r="C17" s="7">
        <f>+[3]Sheet1!$C$28</f>
        <v>4000</v>
      </c>
      <c r="D17" s="8">
        <f t="shared" si="0"/>
        <v>1.40328187848336E-3</v>
      </c>
      <c r="E17" s="35"/>
    </row>
    <row r="18" spans="1:5" ht="16.5" x14ac:dyDescent="0.3">
      <c r="A18" s="34"/>
      <c r="B18" s="27" t="s">
        <v>11</v>
      </c>
      <c r="C18" s="7">
        <f>+[3]Sheet1!$C$30</f>
        <v>1000</v>
      </c>
      <c r="D18" s="8">
        <f t="shared" si="0"/>
        <v>3.5082046962084E-4</v>
      </c>
      <c r="E18" s="35"/>
    </row>
    <row r="19" spans="1:5" ht="16.5" x14ac:dyDescent="0.3">
      <c r="A19" s="34"/>
      <c r="B19" s="27"/>
      <c r="C19" s="11">
        <f>SUM(C15:C18)</f>
        <v>45000</v>
      </c>
      <c r="D19" s="10">
        <f>+C19/$C$22</f>
        <v>1.5786921132937799E-2</v>
      </c>
      <c r="E19" s="35"/>
    </row>
    <row r="20" spans="1:5" ht="16.5" x14ac:dyDescent="0.3">
      <c r="A20" s="34"/>
      <c r="B20" s="24" t="s">
        <v>12</v>
      </c>
      <c r="C20" s="5"/>
      <c r="D20" s="6"/>
      <c r="E20" s="35"/>
    </row>
    <row r="21" spans="1:5" ht="16.5" x14ac:dyDescent="0.3">
      <c r="A21" s="34"/>
      <c r="B21" s="27" t="s">
        <v>13</v>
      </c>
      <c r="C21" s="7">
        <v>13205</v>
      </c>
      <c r="D21" s="8">
        <f>+C21/$C$22</f>
        <v>4.6325843013431921E-3</v>
      </c>
      <c r="E21" s="35"/>
    </row>
    <row r="22" spans="1:5" ht="16.5" x14ac:dyDescent="0.3">
      <c r="A22" s="34"/>
      <c r="B22" s="28" t="s">
        <v>14</v>
      </c>
      <c r="C22" s="12">
        <f>+C8+C14+C19+C21</f>
        <v>2850460.81</v>
      </c>
      <c r="D22" s="13">
        <f>+C22/$C$22</f>
        <v>1</v>
      </c>
      <c r="E22" s="35"/>
    </row>
    <row r="23" spans="1:5" ht="16.5" x14ac:dyDescent="0.3">
      <c r="A23" s="34"/>
      <c r="B23" s="28"/>
      <c r="C23" s="14"/>
      <c r="D23" s="15"/>
      <c r="E23" s="35"/>
    </row>
    <row r="24" spans="1:5" ht="15.75" x14ac:dyDescent="0.25">
      <c r="A24" s="34"/>
      <c r="B24" s="25" t="s">
        <v>15</v>
      </c>
      <c r="C24" s="2"/>
      <c r="D24" s="2"/>
      <c r="E24" s="35"/>
    </row>
    <row r="25" spans="1:5" ht="16.5" x14ac:dyDescent="0.3">
      <c r="A25" s="34"/>
      <c r="B25" s="29" t="s">
        <v>16</v>
      </c>
      <c r="C25" s="16">
        <v>1545837</v>
      </c>
      <c r="D25" s="17">
        <f>+C25/$C$39</f>
        <v>0.48260759209926157</v>
      </c>
      <c r="E25" s="35"/>
    </row>
    <row r="26" spans="1:5" ht="16.5" x14ac:dyDescent="0.3">
      <c r="A26" s="34"/>
      <c r="B26" s="29"/>
      <c r="C26" s="18"/>
      <c r="D26" s="17"/>
      <c r="E26" s="35"/>
    </row>
    <row r="27" spans="1:5" ht="16.5" x14ac:dyDescent="0.3">
      <c r="A27" s="34"/>
      <c r="B27" s="29" t="s">
        <v>17</v>
      </c>
      <c r="C27" s="16">
        <v>288764</v>
      </c>
      <c r="D27" s="17">
        <f>+C27/$C$39</f>
        <v>9.0151612831722336E-2</v>
      </c>
      <c r="E27" s="35"/>
    </row>
    <row r="28" spans="1:5" ht="16.5" x14ac:dyDescent="0.3">
      <c r="A28" s="34"/>
      <c r="B28" s="29"/>
      <c r="C28" s="16"/>
      <c r="D28" s="17"/>
      <c r="E28" s="35"/>
    </row>
    <row r="29" spans="1:5" ht="16.5" x14ac:dyDescent="0.3">
      <c r="A29" s="34"/>
      <c r="B29" s="29" t="s">
        <v>18</v>
      </c>
      <c r="C29" s="16">
        <v>35000</v>
      </c>
      <c r="D29" s="17">
        <f>+C29/$C$39</f>
        <v>1.0926938431072716E-2</v>
      </c>
      <c r="E29" s="35"/>
    </row>
    <row r="30" spans="1:5" ht="16.5" x14ac:dyDescent="0.3">
      <c r="A30" s="34"/>
      <c r="B30" s="29"/>
      <c r="C30" s="16"/>
      <c r="D30" s="17"/>
      <c r="E30" s="35"/>
    </row>
    <row r="31" spans="1:5" ht="16.5" x14ac:dyDescent="0.3">
      <c r="A31" s="34"/>
      <c r="B31" s="29" t="s">
        <v>19</v>
      </c>
      <c r="C31" s="16">
        <v>374080</v>
      </c>
      <c r="D31" s="17">
        <f>+C31/$C$39</f>
        <v>0.1167871179513052</v>
      </c>
      <c r="E31" s="35"/>
    </row>
    <row r="32" spans="1:5" ht="16.5" x14ac:dyDescent="0.3">
      <c r="A32" s="34"/>
      <c r="B32" s="27"/>
      <c r="C32" s="7"/>
      <c r="D32" s="17"/>
      <c r="E32" s="35"/>
    </row>
    <row r="33" spans="1:5" ht="16.5" x14ac:dyDescent="0.3">
      <c r="A33" s="34"/>
      <c r="B33" s="29" t="s">
        <v>20</v>
      </c>
      <c r="C33" s="16">
        <v>459150</v>
      </c>
      <c r="D33" s="17">
        <f>+C33/$C$39</f>
        <v>0.14334582230362966</v>
      </c>
      <c r="E33" s="35"/>
    </row>
    <row r="34" spans="1:5" ht="16.5" x14ac:dyDescent="0.3">
      <c r="A34" s="34"/>
      <c r="B34" s="27"/>
      <c r="C34" s="7"/>
      <c r="D34" s="17"/>
      <c r="E34" s="35"/>
    </row>
    <row r="35" spans="1:5" ht="16.5" x14ac:dyDescent="0.3">
      <c r="A35" s="34"/>
      <c r="B35" s="29" t="s">
        <v>21</v>
      </c>
      <c r="C35" s="16">
        <v>32644</v>
      </c>
      <c r="D35" s="17">
        <f>+C35/$C$39</f>
        <v>1.0191399375541079E-2</v>
      </c>
      <c r="E35" s="35"/>
    </row>
    <row r="36" spans="1:5" ht="16.5" x14ac:dyDescent="0.3">
      <c r="A36" s="34"/>
      <c r="B36" s="27"/>
      <c r="C36" s="7"/>
      <c r="D36" s="17"/>
      <c r="E36" s="35"/>
    </row>
    <row r="37" spans="1:5" ht="16.5" x14ac:dyDescent="0.3">
      <c r="A37" s="34"/>
      <c r="B37" s="29" t="s">
        <v>22</v>
      </c>
      <c r="C37" s="16">
        <v>467618</v>
      </c>
      <c r="D37" s="17">
        <f>+C37/$C$39</f>
        <v>0.14598951700746746</v>
      </c>
      <c r="E37" s="35"/>
    </row>
    <row r="38" spans="1:5" ht="16.5" x14ac:dyDescent="0.3">
      <c r="A38" s="34"/>
      <c r="B38" s="29"/>
      <c r="C38" s="16"/>
      <c r="D38" s="17"/>
      <c r="E38" s="35"/>
    </row>
    <row r="39" spans="1:5" ht="16.5" x14ac:dyDescent="0.3">
      <c r="A39" s="34"/>
      <c r="B39" s="28" t="s">
        <v>23</v>
      </c>
      <c r="C39" s="19">
        <f>SUM(C24:C37)</f>
        <v>3203093</v>
      </c>
      <c r="D39" s="20">
        <f>+C39/$C$39</f>
        <v>1</v>
      </c>
      <c r="E39" s="35"/>
    </row>
    <row r="40" spans="1:5" ht="16.5" x14ac:dyDescent="0.3">
      <c r="A40" s="34"/>
      <c r="B40" s="28"/>
      <c r="C40" s="21"/>
      <c r="D40" s="22"/>
      <c r="E40" s="35"/>
    </row>
    <row r="41" spans="1:5" ht="16.5" x14ac:dyDescent="0.3">
      <c r="A41" s="34"/>
      <c r="B41" s="29" t="s">
        <v>24</v>
      </c>
      <c r="C41" s="16">
        <v>32880</v>
      </c>
      <c r="D41" s="22"/>
      <c r="E41" s="35"/>
    </row>
    <row r="42" spans="1:5" ht="16.5" x14ac:dyDescent="0.3">
      <c r="A42" s="34"/>
      <c r="B42" s="29"/>
      <c r="C42" s="16"/>
      <c r="D42" s="22"/>
      <c r="E42" s="35"/>
    </row>
    <row r="43" spans="1:5" ht="17.25" thickBot="1" x14ac:dyDescent="0.35">
      <c r="A43" s="34"/>
      <c r="B43" s="30" t="s">
        <v>25</v>
      </c>
      <c r="C43" s="41">
        <f>+C22-C39-C41</f>
        <v>-385512.18999999994</v>
      </c>
      <c r="D43" s="42"/>
      <c r="E43" s="35"/>
    </row>
    <row r="44" spans="1:5" ht="17.25" thickTop="1" x14ac:dyDescent="0.3">
      <c r="A44" s="34"/>
      <c r="B44" s="26"/>
      <c r="C44" s="26"/>
      <c r="D44" s="26"/>
      <c r="E44" s="35"/>
    </row>
    <row r="45" spans="1:5" x14ac:dyDescent="0.25">
      <c r="A45" s="36"/>
      <c r="B45" s="37"/>
      <c r="C45" s="37"/>
      <c r="D45" s="37"/>
      <c r="E45" s="38"/>
    </row>
  </sheetData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</dc:creator>
  <cp:lastModifiedBy>arthur</cp:lastModifiedBy>
  <cp:lastPrinted>2015-06-08T13:51:06Z</cp:lastPrinted>
  <dcterms:created xsi:type="dcterms:W3CDTF">2015-06-08T13:39:46Z</dcterms:created>
  <dcterms:modified xsi:type="dcterms:W3CDTF">2015-06-08T13:51:20Z</dcterms:modified>
</cp:coreProperties>
</file>