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8992" lockStructure="1"/>
  <bookViews>
    <workbookView xWindow="-15" yWindow="-15" windowWidth="14400" windowHeight="11760"/>
  </bookViews>
  <sheets>
    <sheet name="Thurgood Marshall FY15" sheetId="1" r:id="rId1"/>
  </sheets>
  <definedNames>
    <definedName name="_xlnm._FilterDatabase" localSheetId="0" hidden="1">'Thurgood Marshall FY15'!$A$4:$B$201</definedName>
  </definedNames>
  <calcPr calcId="144525"/>
</workbook>
</file>

<file path=xl/calcChain.xml><?xml version="1.0" encoding="utf-8"?>
<calcChain xmlns="http://schemas.openxmlformats.org/spreadsheetml/2006/main">
  <c r="B201" i="1" l="1"/>
  <c r="B188" i="1"/>
  <c r="A188" i="1"/>
  <c r="B185" i="1"/>
  <c r="B182" i="1"/>
  <c r="B172" i="1"/>
  <c r="B166" i="1"/>
  <c r="B163" i="1"/>
  <c r="B160" i="1"/>
  <c r="B157" i="1"/>
  <c r="B154" i="1"/>
  <c r="B151" i="1"/>
  <c r="B148" i="1"/>
  <c r="B145" i="1"/>
  <c r="B173" i="1" s="1"/>
  <c r="B139" i="1"/>
  <c r="B136" i="1"/>
  <c r="B133" i="1"/>
  <c r="B129" i="1"/>
  <c r="B126" i="1"/>
  <c r="B122" i="1"/>
  <c r="B140" i="1" s="1"/>
  <c r="B117" i="1"/>
  <c r="B116" i="1"/>
  <c r="B108" i="1"/>
  <c r="B105" i="1"/>
  <c r="B98" i="1"/>
  <c r="B95" i="1"/>
  <c r="B92" i="1"/>
  <c r="B88" i="1"/>
  <c r="B99" i="1" s="1"/>
  <c r="B85" i="1"/>
  <c r="B80" i="1"/>
  <c r="B74" i="1"/>
  <c r="B67" i="1"/>
  <c r="B62" i="1"/>
  <c r="B54" i="1"/>
  <c r="B75" i="1" s="1"/>
  <c r="B45" i="1"/>
  <c r="B40" i="1"/>
  <c r="B37" i="1"/>
  <c r="B32" i="1"/>
  <c r="B27" i="1"/>
  <c r="B23" i="1"/>
  <c r="B20" i="1"/>
  <c r="B15" i="1"/>
  <c r="B12" i="1"/>
  <c r="B9" i="1"/>
  <c r="A32" i="1"/>
  <c r="A54" i="1"/>
  <c r="A62" i="1"/>
  <c r="A67" i="1"/>
  <c r="A74" i="1"/>
  <c r="A80" i="1"/>
  <c r="A85" i="1"/>
  <c r="A88" i="1"/>
  <c r="A92" i="1"/>
  <c r="A95" i="1"/>
  <c r="A98" i="1"/>
  <c r="A105" i="1"/>
  <c r="A108" i="1"/>
  <c r="A116" i="1"/>
  <c r="A122" i="1"/>
  <c r="A126" i="1"/>
  <c r="A129" i="1"/>
  <c r="A133" i="1"/>
  <c r="A136" i="1"/>
  <c r="A139" i="1"/>
  <c r="A182" i="1"/>
  <c r="A185" i="1"/>
  <c r="A172" i="1"/>
  <c r="A169" i="1"/>
  <c r="A166" i="1"/>
  <c r="A163" i="1"/>
  <c r="A160" i="1"/>
  <c r="A157" i="1"/>
  <c r="A154" i="1"/>
  <c r="A151" i="1"/>
  <c r="A148" i="1"/>
  <c r="A145" i="1"/>
  <c r="A15" i="1"/>
  <c r="A20" i="1"/>
  <c r="A27" i="1"/>
  <c r="A37" i="1"/>
  <c r="A45" i="1"/>
  <c r="A40" i="1"/>
  <c r="A23" i="1"/>
  <c r="A12" i="1"/>
  <c r="A9" i="1"/>
  <c r="B47" i="1" l="1"/>
  <c r="B175" i="1"/>
  <c r="B177" i="1" l="1"/>
  <c r="B190" i="1" s="1"/>
</calcChain>
</file>

<file path=xl/sharedStrings.xml><?xml version="1.0" encoding="utf-8"?>
<sst xmlns="http://schemas.openxmlformats.org/spreadsheetml/2006/main" count="146" uniqueCount="146">
  <si>
    <t>REVENUE</t>
  </si>
  <si>
    <t xml:space="preserve">   01. Per Pupil Charter Payments</t>
  </si>
  <si>
    <t xml:space="preserve">     4000 - Per-pupil allocation</t>
  </si>
  <si>
    <t xml:space="preserve">     4030 - Per-pupil summer allocation</t>
  </si>
  <si>
    <t xml:space="preserve">   02. Per Pupil Facilities Allowance</t>
  </si>
  <si>
    <t xml:space="preserve">     4040 - Per-pupil facility allocation</t>
  </si>
  <si>
    <t xml:space="preserve">   03. Per Pupil Special Education</t>
  </si>
  <si>
    <t xml:space="preserve">     4010 - Per-pupil special ed funding</t>
  </si>
  <si>
    <t xml:space="preserve">   04. Federal Entitlement/Formula Funding</t>
  </si>
  <si>
    <t xml:space="preserve">     4115 - National Food Program</t>
  </si>
  <si>
    <t xml:space="preserve">     4120 - Other Entitlement Funds</t>
  </si>
  <si>
    <t xml:space="preserve">     4130 - Federal Government Competitive</t>
  </si>
  <si>
    <t xml:space="preserve">     4135 - Non-Federal Gov't Competitive</t>
  </si>
  <si>
    <t xml:space="preserve">     4140 - Private &amp; Foundation Grants</t>
  </si>
  <si>
    <t xml:space="preserve">     4300 - School store sales</t>
  </si>
  <si>
    <t xml:space="preserve">     4315 - Student uniform sales</t>
  </si>
  <si>
    <t xml:space="preserve">     4320 - Paid meals sales</t>
  </si>
  <si>
    <t xml:space="preserve">     4145 - General Ind &amp; Corp Contrib</t>
  </si>
  <si>
    <t xml:space="preserve">     4150 - Gala Revenue</t>
  </si>
  <si>
    <t xml:space="preserve">     4400 - Interest and dividends</t>
  </si>
  <si>
    <t xml:space="preserve">     4500 - Rental revenue</t>
  </si>
  <si>
    <t xml:space="preserve">     4600 - Other revenue</t>
  </si>
  <si>
    <t xml:space="preserve">     4180 - In-kind contributions</t>
  </si>
  <si>
    <t>TOTAL REVENUE</t>
  </si>
  <si>
    <t>ORDINARY EXPENSE</t>
  </si>
  <si>
    <t>Personnel Salaries and Benefits</t>
  </si>
  <si>
    <t xml:space="preserve">     5050 - Bonuses</t>
  </si>
  <si>
    <t xml:space="preserve">     5400 - Retirement plan contributions</t>
  </si>
  <si>
    <t xml:space="preserve">     5410 - Health insurance</t>
  </si>
  <si>
    <t xml:space="preserve">     5420 - Life and disability insurance</t>
  </si>
  <si>
    <t xml:space="preserve">     5430 - Payroll taxes</t>
  </si>
  <si>
    <t xml:space="preserve">     5450 - Workers' comp insurance</t>
  </si>
  <si>
    <t xml:space="preserve">     5530 - Temporary contract help</t>
  </si>
  <si>
    <t xml:space="preserve">     5220 - Staff program stipends</t>
  </si>
  <si>
    <t xml:space="preserve">     5520 - Substitute teachers</t>
  </si>
  <si>
    <t xml:space="preserve">     5500 - Staff development (non-travel)</t>
  </si>
  <si>
    <t xml:space="preserve">     5510 - Staff development travel</t>
  </si>
  <si>
    <t xml:space="preserve">     5600 - Staff recruiting</t>
  </si>
  <si>
    <t xml:space="preserve">     5610 - Staff meals, events and awards</t>
  </si>
  <si>
    <t xml:space="preserve">     5620 - Staff travel (non-development)</t>
  </si>
  <si>
    <t>Subtotal: Personnel Expense</t>
  </si>
  <si>
    <t>Direct Student Expense</t>
  </si>
  <si>
    <t xml:space="preserve">     7010 - Student textbooks</t>
  </si>
  <si>
    <t xml:space="preserve">     7000 - Student supplies and snacks</t>
  </si>
  <si>
    <t xml:space="preserve">     7005 - Student assessment materials</t>
  </si>
  <si>
    <t xml:space="preserve">     7011 - Student uniforms</t>
  </si>
  <si>
    <t xml:space="preserve">     7015 - Library and media materials</t>
  </si>
  <si>
    <t xml:space="preserve">     7020 - Contracted instruction fees</t>
  </si>
  <si>
    <t xml:space="preserve">     7030 - Student travel and field trips</t>
  </si>
  <si>
    <t xml:space="preserve">     7035 - Other student expenses</t>
  </si>
  <si>
    <t xml:space="preserve">     7040 - Scholarship expense</t>
  </si>
  <si>
    <t>Subtotal: Direct Student Expense</t>
  </si>
  <si>
    <t>Occupancy Expenses</t>
  </si>
  <si>
    <t xml:space="preserve">     6010 - Maintenance and repairs</t>
  </si>
  <si>
    <t xml:space="preserve">     6005 - Utilities and garbage removal</t>
  </si>
  <si>
    <t xml:space="preserve">     6000 - Contracted building services</t>
  </si>
  <si>
    <t>Subtotal: Occupancy Expenses</t>
  </si>
  <si>
    <t>Office Expenses</t>
  </si>
  <si>
    <t xml:space="preserve">     8000 - Office supplies</t>
  </si>
  <si>
    <t xml:space="preserve">     8005 - Equipment Rental &amp; Maintenance</t>
  </si>
  <si>
    <t xml:space="preserve">     8035 - Computer support fees</t>
  </si>
  <si>
    <t xml:space="preserve">     8010 - Telephone &amp; telecommunications</t>
  </si>
  <si>
    <t xml:space="preserve">     8030 - Legal and Accounting Fees</t>
  </si>
  <si>
    <t xml:space="preserve">     8033- Bank Fees</t>
  </si>
  <si>
    <t xml:space="preserve">     8020 - Printing and duplication</t>
  </si>
  <si>
    <t xml:space="preserve">     8015 - Postage and delivery</t>
  </si>
  <si>
    <t>Subtotal: Office Expenses</t>
  </si>
  <si>
    <t>General Expenses</t>
  </si>
  <si>
    <t xml:space="preserve">     8060 - Business insurance</t>
  </si>
  <si>
    <t xml:space="preserve">     7025 - Food service fees</t>
  </si>
  <si>
    <t xml:space="preserve">     8025 - Authorizer fees</t>
  </si>
  <si>
    <t xml:space="preserve">     8040 - Fundraising fees</t>
  </si>
  <si>
    <t xml:space="preserve">     8045 - Other professional fees</t>
  </si>
  <si>
    <t xml:space="preserve">     8075 - Accreditation fees</t>
  </si>
  <si>
    <t xml:space="preserve">     8065 - Background Checks</t>
  </si>
  <si>
    <t xml:space="preserve">     8050 - Dues and fees</t>
  </si>
  <si>
    <t xml:space="preserve">     9000 - Other expenses</t>
  </si>
  <si>
    <t xml:space="preserve">     9900 - In-kind expenses</t>
  </si>
  <si>
    <t>Subtotal: General Expenses</t>
  </si>
  <si>
    <t>TOTAL ORDINARY EXPENSES</t>
  </si>
  <si>
    <t>NET ORDINARY INCOME</t>
  </si>
  <si>
    <t xml:space="preserve">     9100 - Depreciation</t>
  </si>
  <si>
    <t xml:space="preserve">     9150 - Amortization</t>
  </si>
  <si>
    <t xml:space="preserve">     9200 - Interest expense</t>
  </si>
  <si>
    <t xml:space="preserve">     FF&amp;E - Classroom</t>
  </si>
  <si>
    <t xml:space="preserve">     FF&amp;E - Administration</t>
  </si>
  <si>
    <t xml:space="preserve">     Computers/software- Classroom</t>
  </si>
  <si>
    <t xml:space="preserve">     Computers/software - Admin</t>
  </si>
  <si>
    <t xml:space="preserve">     Buildings and improvements</t>
  </si>
  <si>
    <t>TOTAL CAPITAL EXPENDITURES</t>
  </si>
  <si>
    <t xml:space="preserve">     4105 - NCLB</t>
  </si>
  <si>
    <t xml:space="preserve">     4110 - Gala Contributions</t>
  </si>
  <si>
    <t xml:space="preserve">     6105 - GYM Maintenance</t>
  </si>
  <si>
    <t xml:space="preserve">     6101 - Contracted Services - GYM Cleaning</t>
  </si>
  <si>
    <t xml:space="preserve">     6106 - Contracted Services - GYM Security</t>
  </si>
  <si>
    <t xml:space="preserve">     6103 - Contracted - Services - GYM Floor Maintenance</t>
  </si>
  <si>
    <t xml:space="preserve">     6102 - Contracted Services - GYM Engineering</t>
  </si>
  <si>
    <t xml:space="preserve">   06. Non-Federal Grants and Competitive Funding</t>
  </si>
  <si>
    <t xml:space="preserve">   05. Federal Grants and Competitive Funding</t>
  </si>
  <si>
    <t>Thurgood Marshall Academy Public Charter High School</t>
  </si>
  <si>
    <t xml:space="preserve">     4020 - Per-pupil at risk</t>
  </si>
  <si>
    <t xml:space="preserve">     5460 - FSA administrative costs</t>
  </si>
  <si>
    <t xml:space="preserve">     6104 - Contracted Services - GYM Contract</t>
  </si>
  <si>
    <t>Capital Expenditures</t>
  </si>
  <si>
    <t xml:space="preserve">   08. Activity Fees</t>
  </si>
  <si>
    <t xml:space="preserve">   09. Individual, Corporate &amp; Gala</t>
  </si>
  <si>
    <t xml:space="preserve">   10. In-Kind Revenue</t>
  </si>
  <si>
    <t xml:space="preserve">   11. Other Income</t>
  </si>
  <si>
    <t>Annual Budget FY 2015-16 (7/1/2015 - 6/30/2016)</t>
  </si>
  <si>
    <t xml:space="preserve">   12. Staff Salaries</t>
  </si>
  <si>
    <t xml:space="preserve">   13. Employee Benefits</t>
  </si>
  <si>
    <t xml:space="preserve">   14. Contracted Staff</t>
  </si>
  <si>
    <t xml:space="preserve">   15. Staff Development  Expenses</t>
  </si>
  <si>
    <t xml:space="preserve">   16. Textbooks</t>
  </si>
  <si>
    <t xml:space="preserve">   17. Student Supplies and Materials</t>
  </si>
  <si>
    <t xml:space="preserve">   18. Library and Media Center Materials</t>
  </si>
  <si>
    <t xml:space="preserve">   19. Contracted Student Services</t>
  </si>
  <si>
    <t xml:space="preserve">   20. Miscellaneous Student Expense</t>
  </si>
  <si>
    <t xml:space="preserve">   21. Scholarships</t>
  </si>
  <si>
    <t xml:space="preserve">   22. Building Maintenance and Repairs</t>
  </si>
  <si>
    <t xml:space="preserve">   23. Utilities</t>
  </si>
  <si>
    <t xml:space="preserve">   24. Contracted Building Services</t>
  </si>
  <si>
    <t xml:space="preserve">   25. Office Supplies and Materials</t>
  </si>
  <si>
    <t xml:space="preserve">   26. Office Equipment Rental and Maintenance</t>
  </si>
  <si>
    <t xml:space="preserve">   27. Telephone/Telecommunications</t>
  </si>
  <si>
    <t xml:space="preserve">   28. Legal, Accounting and Payroll Services</t>
  </si>
  <si>
    <t xml:space="preserve">   29. Printing and Copying</t>
  </si>
  <si>
    <t xml:space="preserve">   30. Postage and Shipping</t>
  </si>
  <si>
    <t xml:space="preserve">   31. Insurance</t>
  </si>
  <si>
    <t xml:space="preserve">   32. Food Service</t>
  </si>
  <si>
    <t xml:space="preserve">   33. Authorizer Fees</t>
  </si>
  <si>
    <t xml:space="preserve">   34. Fundraising Fees</t>
  </si>
  <si>
    <t xml:space="preserve">   35. Other Professional Fees</t>
  </si>
  <si>
    <t xml:space="preserve">   36. Accreditation Fees</t>
  </si>
  <si>
    <t xml:space="preserve">   37. Background Checks</t>
  </si>
  <si>
    <t xml:space="preserve">   38. Dues and Fees</t>
  </si>
  <si>
    <t xml:space="preserve">   39. In-Kind Expense</t>
  </si>
  <si>
    <t xml:space="preserve">   40. Other General Expense</t>
  </si>
  <si>
    <t xml:space="preserve">   41. Depreciation and Amortization</t>
  </si>
  <si>
    <t xml:space="preserve">   42. Interest Payments</t>
  </si>
  <si>
    <t xml:space="preserve">     9130 - Unrealized Loss(Gain) on SWAP</t>
  </si>
  <si>
    <t xml:space="preserve">   46. Unrealized Loss(Gain) on Swap interest</t>
  </si>
  <si>
    <t xml:space="preserve">     5000 - Salaries</t>
  </si>
  <si>
    <t>CHANGE IN NET ASSETS *</t>
  </si>
  <si>
    <r>
      <t xml:space="preserve">  results from </t>
    </r>
    <r>
      <rPr>
        <i/>
        <sz val="10"/>
        <color indexed="8"/>
        <rFont val="Arial"/>
        <family val="2"/>
      </rPr>
      <t>non-cash</t>
    </r>
    <r>
      <rPr>
        <sz val="10"/>
        <color indexed="8"/>
        <rFont val="Arial"/>
        <family val="2"/>
      </rPr>
      <t xml:space="preserve"> items (depreciation and unrealized loss).</t>
    </r>
  </si>
  <si>
    <t xml:space="preserve">* Note that the non-material drop in net assets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</si>
</sst>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4" formatCode="#,###,##0;\(#,###,##0\)"/>
    <numFmt numFmtId="165" formatCode="&quot;$&quot;#,###,##0;\(&quot;$&quot;#,###,##0\)"/>
    <numFmt numFmtId="166" formatCode="_(* #,##0.00_);_(* \(\ #,##0.00\ \);_(* &quot;-&quot;??_);_(\ @_ \)"/>
    <numFmt numFmtId="167" formatCode="#,##0.00%;\(#,##0.00%\)"/>
    <numFmt numFmtId="168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i/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167" fontId="1" fillId="0" borderId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50"/>
    <xf numFmtId="0" fontId="1" fillId="0" borderId="0" xfId="50" applyFill="1"/>
    <xf numFmtId="164" fontId="1" fillId="0" borderId="0" xfId="32" applyFill="1"/>
    <xf numFmtId="0" fontId="23" fillId="0" borderId="0" xfId="0" applyFont="1" applyFill="1"/>
    <xf numFmtId="0" fontId="24" fillId="0" borderId="0" xfId="0" applyNumberFormat="1" applyFont="1" applyFill="1" applyBorder="1" applyAlignment="1" applyProtection="1"/>
    <xf numFmtId="164" fontId="24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left"/>
    </xf>
    <xf numFmtId="164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41" fontId="23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 applyProtection="1"/>
    <xf numFmtId="168" fontId="2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25" fillId="0" borderId="0" xfId="50" applyFont="1"/>
  </cellXfs>
  <cellStyles count="6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Comma 3" xfId="29"/>
    <cellStyle name="Comma 4" xfId="30"/>
    <cellStyle name="Explanatory Text 2" xfId="31"/>
    <cellStyle name="FRxAmtStyle" xfId="32"/>
    <cellStyle name="FRxAmtStyle 2" xfId="33"/>
    <cellStyle name="FRxAmtStyle 3" xfId="34"/>
    <cellStyle name="FRxAmtStyle_Academics Summary" xfId="35"/>
    <cellStyle name="FRxCurrStyle" xfId="36"/>
    <cellStyle name="FRxCurrStyle 2" xfId="37"/>
    <cellStyle name="FRxCurrStyle 3" xfId="38"/>
    <cellStyle name="FRxPcntStyle" xfId="39"/>
    <cellStyle name="FRxPcntStyle 2" xfId="40"/>
    <cellStyle name="FRxPcntStyle 3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Neutral 2" xfId="49"/>
    <cellStyle name="Normal" xfId="0" builtinId="0"/>
    <cellStyle name="Normal 2" xfId="50"/>
    <cellStyle name="Note 2" xfId="51"/>
    <cellStyle name="Output 2" xfId="52"/>
    <cellStyle name="STYLE1" xfId="53"/>
    <cellStyle name="STYLE1 2" xfId="54"/>
    <cellStyle name="STYLE1 3" xfId="55"/>
    <cellStyle name="STYLE2" xfId="56"/>
    <cellStyle name="STYLE2 2" xfId="57"/>
    <cellStyle name="STYLE2 3" xfId="58"/>
    <cellStyle name="STYLE3" xfId="59"/>
    <cellStyle name="Title 2" xfId="60"/>
    <cellStyle name="Total 2" xfId="61"/>
    <cellStyle name="Warning Text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01"/>
  <sheetViews>
    <sheetView tabSelected="1" zoomScale="80" zoomScaleNormal="80" workbookViewId="0"/>
  </sheetViews>
  <sheetFormatPr defaultRowHeight="12.75" x14ac:dyDescent="0.2"/>
  <cols>
    <col min="1" max="1" width="57.7109375" style="1" bestFit="1" customWidth="1"/>
    <col min="2" max="2" width="17.85546875" style="1" customWidth="1"/>
    <col min="3" max="16384" width="9.140625" style="1"/>
  </cols>
  <sheetData>
    <row r="1" spans="1:8" x14ac:dyDescent="0.2">
      <c r="A1" s="4" t="s">
        <v>99</v>
      </c>
      <c r="D1" s="15"/>
      <c r="E1" s="15"/>
      <c r="F1" s="15"/>
      <c r="G1" s="15"/>
      <c r="H1" s="15"/>
    </row>
    <row r="2" spans="1:8" x14ac:dyDescent="0.2">
      <c r="A2" s="4" t="s">
        <v>108</v>
      </c>
    </row>
    <row r="4" spans="1:8" x14ac:dyDescent="0.2">
      <c r="A4" s="7" t="s">
        <v>0</v>
      </c>
      <c r="B4" s="9"/>
    </row>
    <row r="5" spans="1:8" x14ac:dyDescent="0.2">
      <c r="A5" s="7" t="s">
        <v>1</v>
      </c>
    </row>
    <row r="6" spans="1:8" x14ac:dyDescent="0.2">
      <c r="A6" s="11" t="s">
        <v>2</v>
      </c>
      <c r="B6" s="12">
        <v>4632096</v>
      </c>
    </row>
    <row r="7" spans="1:8" x14ac:dyDescent="0.2">
      <c r="A7" s="11" t="s">
        <v>100</v>
      </c>
      <c r="B7" s="12">
        <v>449009.56800000003</v>
      </c>
    </row>
    <row r="8" spans="1:8" hidden="1" x14ac:dyDescent="0.2">
      <c r="A8" s="11" t="s">
        <v>3</v>
      </c>
      <c r="B8" s="12">
        <v>0</v>
      </c>
    </row>
    <row r="9" spans="1:8" x14ac:dyDescent="0.2">
      <c r="A9" s="7" t="str">
        <f>+CONCATENATE("Total",A5)</f>
        <v>Total   01. Per Pupil Charter Payments</v>
      </c>
      <c r="B9" s="10">
        <f>SUM(B6:B8)</f>
        <v>5081105.568</v>
      </c>
    </row>
    <row r="10" spans="1:8" x14ac:dyDescent="0.2">
      <c r="A10" s="7" t="s">
        <v>4</v>
      </c>
    </row>
    <row r="11" spans="1:8" x14ac:dyDescent="0.2">
      <c r="A11" s="11" t="s">
        <v>5</v>
      </c>
      <c r="B11" s="12">
        <v>1262800</v>
      </c>
    </row>
    <row r="12" spans="1:8" x14ac:dyDescent="0.2">
      <c r="A12" s="7" t="str">
        <f>+CONCATENATE("Total",A10)</f>
        <v>Total   02. Per Pupil Facilities Allowance</v>
      </c>
      <c r="B12" s="10">
        <f>SUM(B11)</f>
        <v>1262800</v>
      </c>
    </row>
    <row r="13" spans="1:8" x14ac:dyDescent="0.2">
      <c r="A13" s="7" t="s">
        <v>6</v>
      </c>
    </row>
    <row r="14" spans="1:8" x14ac:dyDescent="0.2">
      <c r="A14" s="11" t="s">
        <v>7</v>
      </c>
      <c r="B14" s="12">
        <v>731776.24800000002</v>
      </c>
    </row>
    <row r="15" spans="1:8" x14ac:dyDescent="0.2">
      <c r="A15" s="7" t="str">
        <f>+CONCATENATE("Total",A13)</f>
        <v>Total   03. Per Pupil Special Education</v>
      </c>
      <c r="B15" s="10">
        <f>SUM(B14)</f>
        <v>731776.24800000002</v>
      </c>
    </row>
    <row r="16" spans="1:8" x14ac:dyDescent="0.2">
      <c r="A16" s="7" t="s">
        <v>8</v>
      </c>
    </row>
    <row r="17" spans="1:2" x14ac:dyDescent="0.2">
      <c r="A17" s="11" t="s">
        <v>90</v>
      </c>
      <c r="B17" s="12">
        <v>285000</v>
      </c>
    </row>
    <row r="18" spans="1:2" x14ac:dyDescent="0.2">
      <c r="A18" s="11" t="s">
        <v>9</v>
      </c>
      <c r="B18" s="12">
        <v>75500</v>
      </c>
    </row>
    <row r="19" spans="1:2" x14ac:dyDescent="0.2">
      <c r="A19" s="11" t="s">
        <v>10</v>
      </c>
      <c r="B19" s="12">
        <v>86727</v>
      </c>
    </row>
    <row r="20" spans="1:2" x14ac:dyDescent="0.2">
      <c r="A20" s="7" t="str">
        <f>+CONCATENATE("Total",A16)</f>
        <v>Total   04. Federal Entitlement/Formula Funding</v>
      </c>
      <c r="B20" s="10">
        <f>SUM(B17:B19)</f>
        <v>447227</v>
      </c>
    </row>
    <row r="21" spans="1:2" x14ac:dyDescent="0.2">
      <c r="A21" s="7" t="s">
        <v>98</v>
      </c>
    </row>
    <row r="22" spans="1:2" x14ac:dyDescent="0.2">
      <c r="A22" s="11" t="s">
        <v>11</v>
      </c>
      <c r="B22" s="12">
        <v>87380</v>
      </c>
    </row>
    <row r="23" spans="1:2" x14ac:dyDescent="0.2">
      <c r="A23" s="7" t="str">
        <f>+CONCATENATE("Total",A21)</f>
        <v>Total   05. Federal Grants and Competitive Funding</v>
      </c>
      <c r="B23" s="10">
        <f>SUM(B22)</f>
        <v>87380</v>
      </c>
    </row>
    <row r="24" spans="1:2" x14ac:dyDescent="0.2">
      <c r="A24" s="7" t="s">
        <v>97</v>
      </c>
    </row>
    <row r="25" spans="1:2" x14ac:dyDescent="0.2">
      <c r="A25" s="11" t="s">
        <v>12</v>
      </c>
      <c r="B25" s="12">
        <v>30000</v>
      </c>
    </row>
    <row r="26" spans="1:2" x14ac:dyDescent="0.2">
      <c r="A26" s="11" t="s">
        <v>13</v>
      </c>
      <c r="B26" s="12">
        <v>361500</v>
      </c>
    </row>
    <row r="27" spans="1:2" x14ac:dyDescent="0.2">
      <c r="A27" s="7" t="str">
        <f>+CONCATENATE("Total",A24)</f>
        <v>Total   06. Non-Federal Grants and Competitive Funding</v>
      </c>
      <c r="B27" s="10">
        <f>SUM(B25:B26)</f>
        <v>391500</v>
      </c>
    </row>
    <row r="28" spans="1:2" x14ac:dyDescent="0.2">
      <c r="A28" s="7" t="s">
        <v>104</v>
      </c>
    </row>
    <row r="29" spans="1:2" x14ac:dyDescent="0.2">
      <c r="A29" s="11" t="s">
        <v>14</v>
      </c>
      <c r="B29" s="12">
        <v>40700</v>
      </c>
    </row>
    <row r="30" spans="1:2" hidden="1" x14ac:dyDescent="0.2">
      <c r="A30" s="11" t="s">
        <v>15</v>
      </c>
      <c r="B30" s="12">
        <v>0</v>
      </c>
    </row>
    <row r="31" spans="1:2" x14ac:dyDescent="0.2">
      <c r="A31" s="11" t="s">
        <v>16</v>
      </c>
      <c r="B31" s="12">
        <v>12000</v>
      </c>
    </row>
    <row r="32" spans="1:2" x14ac:dyDescent="0.2">
      <c r="A32" s="7" t="str">
        <f>+CONCATENATE("Total",A28)</f>
        <v>Total   08. Activity Fees</v>
      </c>
      <c r="B32" s="10">
        <f>SUM(B29:B31)</f>
        <v>52700</v>
      </c>
    </row>
    <row r="33" spans="1:2" x14ac:dyDescent="0.2">
      <c r="A33" s="7" t="s">
        <v>105</v>
      </c>
    </row>
    <row r="34" spans="1:2" x14ac:dyDescent="0.2">
      <c r="A34" s="11" t="s">
        <v>91</v>
      </c>
      <c r="B34" s="12">
        <v>265000</v>
      </c>
    </row>
    <row r="35" spans="1:2" x14ac:dyDescent="0.2">
      <c r="A35" s="11" t="s">
        <v>17</v>
      </c>
      <c r="B35" s="12">
        <v>92000</v>
      </c>
    </row>
    <row r="36" spans="1:2" x14ac:dyDescent="0.2">
      <c r="A36" s="11" t="s">
        <v>18</v>
      </c>
      <c r="B36" s="12">
        <v>30000</v>
      </c>
    </row>
    <row r="37" spans="1:2" x14ac:dyDescent="0.2">
      <c r="A37" s="7" t="str">
        <f>+CONCATENATE("Total",A33)</f>
        <v>Total   09. Individual, Corporate &amp; Gala</v>
      </c>
      <c r="B37" s="10">
        <f>SUM(B34:B36)</f>
        <v>387000</v>
      </c>
    </row>
    <row r="38" spans="1:2" x14ac:dyDescent="0.2">
      <c r="A38" s="7" t="s">
        <v>106</v>
      </c>
    </row>
    <row r="39" spans="1:2" x14ac:dyDescent="0.2">
      <c r="A39" s="11" t="s">
        <v>22</v>
      </c>
      <c r="B39" s="12">
        <v>436000</v>
      </c>
    </row>
    <row r="40" spans="1:2" x14ac:dyDescent="0.2">
      <c r="A40" s="7" t="str">
        <f>+CONCATENATE("Total",A38)</f>
        <v>Total   10. In-Kind Revenue</v>
      </c>
      <c r="B40" s="10">
        <f>SUM(B39)</f>
        <v>436000</v>
      </c>
    </row>
    <row r="41" spans="1:2" s="2" customFormat="1" x14ac:dyDescent="0.2">
      <c r="A41" s="7" t="s">
        <v>107</v>
      </c>
    </row>
    <row r="42" spans="1:2" s="2" customFormat="1" hidden="1" x14ac:dyDescent="0.2">
      <c r="A42" s="11" t="s">
        <v>19</v>
      </c>
      <c r="B42" s="12">
        <v>0</v>
      </c>
    </row>
    <row r="43" spans="1:2" s="2" customFormat="1" x14ac:dyDescent="0.2">
      <c r="A43" s="11" t="s">
        <v>20</v>
      </c>
      <c r="B43" s="12">
        <v>4000</v>
      </c>
    </row>
    <row r="44" spans="1:2" s="2" customFormat="1" x14ac:dyDescent="0.2">
      <c r="A44" s="11" t="s">
        <v>21</v>
      </c>
      <c r="B44" s="12">
        <v>2500</v>
      </c>
    </row>
    <row r="45" spans="1:2" s="2" customFormat="1" x14ac:dyDescent="0.2">
      <c r="A45" s="7" t="str">
        <f>+CONCATENATE("Total",A41)</f>
        <v>Total   11. Other Income</v>
      </c>
      <c r="B45" s="10">
        <f>SUM(B42:B44)</f>
        <v>6500</v>
      </c>
    </row>
    <row r="46" spans="1:2" s="2" customFormat="1" x14ac:dyDescent="0.2">
      <c r="A46" s="7"/>
      <c r="B46" s="10"/>
    </row>
    <row r="47" spans="1:2" s="2" customFormat="1" x14ac:dyDescent="0.2">
      <c r="A47" s="7" t="s">
        <v>23</v>
      </c>
      <c r="B47" s="10">
        <f>SUM(B6:B45)/2</f>
        <v>8883988.8159999996</v>
      </c>
    </row>
    <row r="48" spans="1:2" s="2" customFormat="1" x14ac:dyDescent="0.2">
      <c r="A48" s="7"/>
      <c r="B48" s="10"/>
    </row>
    <row r="49" spans="1:2" s="2" customFormat="1" x14ac:dyDescent="0.2">
      <c r="A49" s="7" t="s">
        <v>24</v>
      </c>
      <c r="B49" s="8"/>
    </row>
    <row r="50" spans="1:2" s="2" customFormat="1" x14ac:dyDescent="0.2">
      <c r="A50" s="7" t="s">
        <v>25</v>
      </c>
      <c r="B50" s="8"/>
    </row>
    <row r="51" spans="1:2" s="2" customFormat="1" x14ac:dyDescent="0.2">
      <c r="A51" s="7" t="s">
        <v>109</v>
      </c>
    </row>
    <row r="52" spans="1:2" s="2" customFormat="1" x14ac:dyDescent="0.2">
      <c r="A52" s="11" t="s">
        <v>142</v>
      </c>
      <c r="B52" s="12">
        <v>4318960</v>
      </c>
    </row>
    <row r="53" spans="1:2" s="3" customFormat="1" x14ac:dyDescent="0.2">
      <c r="A53" s="11" t="s">
        <v>26</v>
      </c>
      <c r="B53" s="12">
        <v>40750</v>
      </c>
    </row>
    <row r="54" spans="1:2" s="3" customFormat="1" x14ac:dyDescent="0.2">
      <c r="A54" s="7" t="str">
        <f>+CONCATENATE("Total",A51)</f>
        <v>Total   12. Staff Salaries</v>
      </c>
      <c r="B54" s="10">
        <f>SUM(B52:B53)</f>
        <v>4359710</v>
      </c>
    </row>
    <row r="55" spans="1:2" s="2" customFormat="1" x14ac:dyDescent="0.2">
      <c r="A55" s="7" t="s">
        <v>110</v>
      </c>
    </row>
    <row r="56" spans="1:2" s="3" customFormat="1" x14ac:dyDescent="0.2">
      <c r="A56" s="11" t="s">
        <v>27</v>
      </c>
      <c r="B56" s="12">
        <v>112435</v>
      </c>
    </row>
    <row r="57" spans="1:2" s="3" customFormat="1" x14ac:dyDescent="0.2">
      <c r="A57" s="11" t="s">
        <v>28</v>
      </c>
      <c r="B57" s="12">
        <v>370941</v>
      </c>
    </row>
    <row r="58" spans="1:2" s="2" customFormat="1" x14ac:dyDescent="0.2">
      <c r="A58" s="11" t="s">
        <v>29</v>
      </c>
      <c r="B58" s="12">
        <v>27746</v>
      </c>
    </row>
    <row r="59" spans="1:2" s="2" customFormat="1" x14ac:dyDescent="0.2">
      <c r="A59" s="11" t="s">
        <v>30</v>
      </c>
      <c r="B59" s="12">
        <v>358163</v>
      </c>
    </row>
    <row r="60" spans="1:2" s="2" customFormat="1" x14ac:dyDescent="0.2">
      <c r="A60" s="11" t="s">
        <v>101</v>
      </c>
      <c r="B60" s="13">
        <v>2500</v>
      </c>
    </row>
    <row r="61" spans="1:2" s="2" customFormat="1" x14ac:dyDescent="0.2">
      <c r="A61" s="11" t="s">
        <v>31</v>
      </c>
      <c r="B61" s="12">
        <v>17184</v>
      </c>
    </row>
    <row r="62" spans="1:2" s="2" customFormat="1" x14ac:dyDescent="0.2">
      <c r="A62" s="7" t="str">
        <f>+CONCATENATE("Total",A55)</f>
        <v>Total   13. Employee Benefits</v>
      </c>
      <c r="B62" s="10">
        <f>SUM(B56:B61)</f>
        <v>888969</v>
      </c>
    </row>
    <row r="63" spans="1:2" s="2" customFormat="1" x14ac:dyDescent="0.2">
      <c r="A63" s="7" t="s">
        <v>111</v>
      </c>
    </row>
    <row r="64" spans="1:2" s="2" customFormat="1" x14ac:dyDescent="0.2">
      <c r="A64" s="11" t="s">
        <v>32</v>
      </c>
      <c r="B64" s="12">
        <v>287760</v>
      </c>
    </row>
    <row r="65" spans="1:2" s="2" customFormat="1" x14ac:dyDescent="0.2">
      <c r="A65" s="11" t="s">
        <v>33</v>
      </c>
      <c r="B65" s="12">
        <v>62500</v>
      </c>
    </row>
    <row r="66" spans="1:2" s="2" customFormat="1" x14ac:dyDescent="0.2">
      <c r="A66" s="11" t="s">
        <v>34</v>
      </c>
      <c r="B66" s="12">
        <v>22000</v>
      </c>
    </row>
    <row r="67" spans="1:2" s="2" customFormat="1" x14ac:dyDescent="0.2">
      <c r="A67" s="7" t="str">
        <f>+CONCATENATE("Total",A63)</f>
        <v>Total   14. Contracted Staff</v>
      </c>
      <c r="B67" s="10">
        <f>SUM(B64:B66)</f>
        <v>372260</v>
      </c>
    </row>
    <row r="68" spans="1:2" s="3" customFormat="1" x14ac:dyDescent="0.2">
      <c r="A68" s="7" t="s">
        <v>112</v>
      </c>
    </row>
    <row r="69" spans="1:2" s="3" customFormat="1" x14ac:dyDescent="0.2">
      <c r="A69" s="11" t="s">
        <v>35</v>
      </c>
      <c r="B69" s="12">
        <v>57300</v>
      </c>
    </row>
    <row r="70" spans="1:2" s="3" customFormat="1" hidden="1" x14ac:dyDescent="0.2">
      <c r="A70" s="11" t="s">
        <v>36</v>
      </c>
      <c r="B70" s="12">
        <v>0</v>
      </c>
    </row>
    <row r="71" spans="1:2" s="2" customFormat="1" x14ac:dyDescent="0.2">
      <c r="A71" s="11" t="s">
        <v>37</v>
      </c>
      <c r="B71" s="12">
        <v>31000</v>
      </c>
    </row>
    <row r="72" spans="1:2" s="2" customFormat="1" x14ac:dyDescent="0.2">
      <c r="A72" s="11" t="s">
        <v>38</v>
      </c>
      <c r="B72" s="12">
        <v>33750</v>
      </c>
    </row>
    <row r="73" spans="1:2" s="2" customFormat="1" x14ac:dyDescent="0.2">
      <c r="A73" s="11" t="s">
        <v>39</v>
      </c>
      <c r="B73" s="12">
        <v>23650</v>
      </c>
    </row>
    <row r="74" spans="1:2" s="2" customFormat="1" x14ac:dyDescent="0.2">
      <c r="A74" s="7" t="str">
        <f>+CONCATENATE("Total",A68)</f>
        <v>Total   15. Staff Development  Expenses</v>
      </c>
      <c r="B74" s="10">
        <f>SUM(B69:B73)</f>
        <v>145700</v>
      </c>
    </row>
    <row r="75" spans="1:2" s="2" customFormat="1" x14ac:dyDescent="0.2">
      <c r="A75" s="7" t="s">
        <v>40</v>
      </c>
      <c r="B75" s="10">
        <f>SUM(B51:B74)/2</f>
        <v>5766639</v>
      </c>
    </row>
    <row r="76" spans="1:2" s="2" customFormat="1" x14ac:dyDescent="0.2">
      <c r="A76" s="7"/>
      <c r="B76" s="10"/>
    </row>
    <row r="77" spans="1:2" s="2" customFormat="1" x14ac:dyDescent="0.2">
      <c r="A77" s="7" t="s">
        <v>41</v>
      </c>
      <c r="B77" s="8"/>
    </row>
    <row r="78" spans="1:2" s="2" customFormat="1" x14ac:dyDescent="0.2">
      <c r="A78" s="7" t="s">
        <v>113</v>
      </c>
    </row>
    <row r="79" spans="1:2" s="2" customFormat="1" x14ac:dyDescent="0.2">
      <c r="A79" s="11" t="s">
        <v>42</v>
      </c>
      <c r="B79" s="12">
        <v>10000</v>
      </c>
    </row>
    <row r="80" spans="1:2" s="2" customFormat="1" x14ac:dyDescent="0.2">
      <c r="A80" s="7" t="str">
        <f>+CONCATENATE("Total",A78)</f>
        <v>Total   16. Textbooks</v>
      </c>
      <c r="B80" s="10">
        <f>SUM(B79)</f>
        <v>10000</v>
      </c>
    </row>
    <row r="81" spans="1:2" s="2" customFormat="1" x14ac:dyDescent="0.2">
      <c r="A81" s="7" t="s">
        <v>114</v>
      </c>
    </row>
    <row r="82" spans="1:2" s="2" customFormat="1" x14ac:dyDescent="0.2">
      <c r="A82" s="11" t="s">
        <v>43</v>
      </c>
      <c r="B82" s="12">
        <v>100630</v>
      </c>
    </row>
    <row r="83" spans="1:2" s="2" customFormat="1" x14ac:dyDescent="0.2">
      <c r="A83" s="11" t="s">
        <v>44</v>
      </c>
      <c r="B83" s="12">
        <v>27850</v>
      </c>
    </row>
    <row r="84" spans="1:2" s="2" customFormat="1" x14ac:dyDescent="0.2">
      <c r="A84" s="11" t="s">
        <v>45</v>
      </c>
      <c r="B84" s="12">
        <v>29000</v>
      </c>
    </row>
    <row r="85" spans="1:2" s="2" customFormat="1" x14ac:dyDescent="0.2">
      <c r="A85" s="7" t="str">
        <f>+CONCATENATE("Total",A81)</f>
        <v>Total   17. Student Supplies and Materials</v>
      </c>
      <c r="B85" s="10">
        <f>SUM(B82:B84)</f>
        <v>157480</v>
      </c>
    </row>
    <row r="86" spans="1:2" s="2" customFormat="1" x14ac:dyDescent="0.2">
      <c r="A86" s="7" t="s">
        <v>115</v>
      </c>
    </row>
    <row r="87" spans="1:2" s="2" customFormat="1" x14ac:dyDescent="0.2">
      <c r="A87" s="11" t="s">
        <v>46</v>
      </c>
      <c r="B87" s="12">
        <v>18950</v>
      </c>
    </row>
    <row r="88" spans="1:2" s="2" customFormat="1" x14ac:dyDescent="0.2">
      <c r="A88" s="7" t="str">
        <f>+CONCATENATE("Total",A86)</f>
        <v>Total   18. Library and Media Center Materials</v>
      </c>
      <c r="B88" s="10">
        <f>SUM(B87)</f>
        <v>18950</v>
      </c>
    </row>
    <row r="89" spans="1:2" s="2" customFormat="1" x14ac:dyDescent="0.2">
      <c r="A89" s="7" t="s">
        <v>116</v>
      </c>
    </row>
    <row r="90" spans="1:2" s="2" customFormat="1" x14ac:dyDescent="0.2">
      <c r="A90" s="11" t="s">
        <v>47</v>
      </c>
      <c r="B90" s="12">
        <v>4000</v>
      </c>
    </row>
    <row r="91" spans="1:2" s="2" customFormat="1" x14ac:dyDescent="0.2">
      <c r="A91" s="11" t="s">
        <v>48</v>
      </c>
      <c r="B91" s="12">
        <v>82745</v>
      </c>
    </row>
    <row r="92" spans="1:2" s="2" customFormat="1" x14ac:dyDescent="0.2">
      <c r="A92" s="7" t="str">
        <f>+CONCATENATE("Total",A89)</f>
        <v>Total   19. Contracted Student Services</v>
      </c>
      <c r="B92" s="10">
        <f>SUM(B90:B91)</f>
        <v>86745</v>
      </c>
    </row>
    <row r="93" spans="1:2" s="2" customFormat="1" x14ac:dyDescent="0.2">
      <c r="A93" s="7" t="s">
        <v>117</v>
      </c>
    </row>
    <row r="94" spans="1:2" s="2" customFormat="1" x14ac:dyDescent="0.2">
      <c r="A94" s="11" t="s">
        <v>49</v>
      </c>
      <c r="B94" s="12">
        <v>52040</v>
      </c>
    </row>
    <row r="95" spans="1:2" s="2" customFormat="1" x14ac:dyDescent="0.2">
      <c r="A95" s="7" t="str">
        <f>+CONCATENATE("Total",A93)</f>
        <v>Total   20. Miscellaneous Student Expense</v>
      </c>
      <c r="B95" s="10">
        <f>SUM(B94)</f>
        <v>52040</v>
      </c>
    </row>
    <row r="96" spans="1:2" s="2" customFormat="1" x14ac:dyDescent="0.2">
      <c r="A96" s="7" t="s">
        <v>118</v>
      </c>
    </row>
    <row r="97" spans="1:2" s="2" customFormat="1" x14ac:dyDescent="0.2">
      <c r="A97" s="11" t="s">
        <v>50</v>
      </c>
      <c r="B97" s="12">
        <v>10000</v>
      </c>
    </row>
    <row r="98" spans="1:2" s="2" customFormat="1" x14ac:dyDescent="0.2">
      <c r="A98" s="7" t="str">
        <f>+CONCATENATE("Total",A96)</f>
        <v>Total   21. Scholarships</v>
      </c>
      <c r="B98" s="10">
        <f>SUM(B97)</f>
        <v>10000</v>
      </c>
    </row>
    <row r="99" spans="1:2" s="2" customFormat="1" x14ac:dyDescent="0.2">
      <c r="A99" s="7" t="s">
        <v>51</v>
      </c>
      <c r="B99" s="10">
        <f>SUM(B79:B98)/2</f>
        <v>335215</v>
      </c>
    </row>
    <row r="100" spans="1:2" s="2" customFormat="1" x14ac:dyDescent="0.2">
      <c r="A100" s="7"/>
      <c r="B100" s="10"/>
    </row>
    <row r="101" spans="1:2" s="2" customFormat="1" x14ac:dyDescent="0.2">
      <c r="A101" s="7" t="s">
        <v>52</v>
      </c>
      <c r="B101" s="8"/>
    </row>
    <row r="102" spans="1:2" s="2" customFormat="1" x14ac:dyDescent="0.2">
      <c r="A102" s="7" t="s">
        <v>119</v>
      </c>
    </row>
    <row r="103" spans="1:2" s="2" customFormat="1" x14ac:dyDescent="0.2">
      <c r="A103" s="11" t="s">
        <v>53</v>
      </c>
      <c r="B103" s="12">
        <v>59750</v>
      </c>
    </row>
    <row r="104" spans="1:2" s="2" customFormat="1" x14ac:dyDescent="0.2">
      <c r="A104" s="11" t="s">
        <v>92</v>
      </c>
      <c r="B104" s="12">
        <v>4000</v>
      </c>
    </row>
    <row r="105" spans="1:2" s="2" customFormat="1" x14ac:dyDescent="0.2">
      <c r="A105" s="7" t="str">
        <f>+CONCATENATE("Total",A102)</f>
        <v>Total   22. Building Maintenance and Repairs</v>
      </c>
      <c r="B105" s="10">
        <f>SUM(B103:B104)</f>
        <v>63750</v>
      </c>
    </row>
    <row r="106" spans="1:2" s="2" customFormat="1" x14ac:dyDescent="0.2">
      <c r="A106" s="7" t="s">
        <v>120</v>
      </c>
    </row>
    <row r="107" spans="1:2" s="2" customFormat="1" x14ac:dyDescent="0.2">
      <c r="A107" s="11" t="s">
        <v>54</v>
      </c>
      <c r="B107" s="12">
        <v>268020</v>
      </c>
    </row>
    <row r="108" spans="1:2" s="2" customFormat="1" x14ac:dyDescent="0.2">
      <c r="A108" s="7" t="str">
        <f>+CONCATENATE("Total",A106)</f>
        <v>Total   23. Utilities</v>
      </c>
      <c r="B108" s="10">
        <f>SUM(B107)</f>
        <v>268020</v>
      </c>
    </row>
    <row r="109" spans="1:2" s="2" customFormat="1" x14ac:dyDescent="0.2">
      <c r="A109" s="7" t="s">
        <v>121</v>
      </c>
    </row>
    <row r="110" spans="1:2" s="2" customFormat="1" x14ac:dyDescent="0.2">
      <c r="A110" s="11" t="s">
        <v>55</v>
      </c>
      <c r="B110" s="12">
        <v>397394</v>
      </c>
    </row>
    <row r="111" spans="1:2" s="2" customFormat="1" x14ac:dyDescent="0.2">
      <c r="A111" s="11" t="s">
        <v>93</v>
      </c>
      <c r="B111" s="12">
        <v>12708</v>
      </c>
    </row>
    <row r="112" spans="1:2" s="2" customFormat="1" x14ac:dyDescent="0.2">
      <c r="A112" s="11" t="s">
        <v>96</v>
      </c>
      <c r="B112" s="12">
        <v>8120</v>
      </c>
    </row>
    <row r="113" spans="1:2" s="2" customFormat="1" x14ac:dyDescent="0.2">
      <c r="A113" s="5" t="s">
        <v>95</v>
      </c>
      <c r="B113" s="13">
        <v>3000</v>
      </c>
    </row>
    <row r="114" spans="1:2" s="2" customFormat="1" x14ac:dyDescent="0.2">
      <c r="A114" s="11" t="s">
        <v>102</v>
      </c>
      <c r="B114" s="12">
        <v>3000</v>
      </c>
    </row>
    <row r="115" spans="1:2" s="2" customFormat="1" x14ac:dyDescent="0.2">
      <c r="A115" s="11" t="s">
        <v>94</v>
      </c>
      <c r="B115" s="12">
        <v>31560</v>
      </c>
    </row>
    <row r="116" spans="1:2" s="2" customFormat="1" x14ac:dyDescent="0.2">
      <c r="A116" s="7" t="str">
        <f>+CONCATENATE("Total",A109)</f>
        <v>Total   24. Contracted Building Services</v>
      </c>
      <c r="B116" s="10">
        <f>SUM(B110:B115)</f>
        <v>455782</v>
      </c>
    </row>
    <row r="117" spans="1:2" s="2" customFormat="1" x14ac:dyDescent="0.2">
      <c r="A117" s="7" t="s">
        <v>56</v>
      </c>
      <c r="B117" s="10">
        <f>SUM(B103:B116)/2</f>
        <v>787552</v>
      </c>
    </row>
    <row r="118" spans="1:2" s="2" customFormat="1" x14ac:dyDescent="0.2">
      <c r="A118" s="7"/>
      <c r="B118" s="10"/>
    </row>
    <row r="119" spans="1:2" s="2" customFormat="1" x14ac:dyDescent="0.2">
      <c r="A119" s="7" t="s">
        <v>57</v>
      </c>
      <c r="B119" s="8"/>
    </row>
    <row r="120" spans="1:2" s="2" customFormat="1" x14ac:dyDescent="0.2">
      <c r="A120" s="7" t="s">
        <v>122</v>
      </c>
    </row>
    <row r="121" spans="1:2" s="2" customFormat="1" x14ac:dyDescent="0.2">
      <c r="A121" s="11" t="s">
        <v>58</v>
      </c>
      <c r="B121" s="12">
        <v>74565</v>
      </c>
    </row>
    <row r="122" spans="1:2" s="2" customFormat="1" x14ac:dyDescent="0.2">
      <c r="A122" s="7" t="str">
        <f>+CONCATENATE("Total",A120)</f>
        <v>Total   25. Office Supplies and Materials</v>
      </c>
      <c r="B122" s="10">
        <f>SUM(B121)</f>
        <v>74565</v>
      </c>
    </row>
    <row r="123" spans="1:2" s="2" customFormat="1" x14ac:dyDescent="0.2">
      <c r="A123" s="7" t="s">
        <v>123</v>
      </c>
    </row>
    <row r="124" spans="1:2" s="2" customFormat="1" x14ac:dyDescent="0.2">
      <c r="A124" s="11" t="s">
        <v>59</v>
      </c>
      <c r="B124" s="12">
        <v>51883</v>
      </c>
    </row>
    <row r="125" spans="1:2" s="2" customFormat="1" x14ac:dyDescent="0.2">
      <c r="A125" s="11" t="s">
        <v>60</v>
      </c>
      <c r="B125" s="12">
        <v>155568</v>
      </c>
    </row>
    <row r="126" spans="1:2" s="2" customFormat="1" x14ac:dyDescent="0.2">
      <c r="A126" s="7" t="str">
        <f>+CONCATENATE("Total",A123)</f>
        <v>Total   26. Office Equipment Rental and Maintenance</v>
      </c>
      <c r="B126" s="10">
        <f>SUM(B124:B125)</f>
        <v>207451</v>
      </c>
    </row>
    <row r="127" spans="1:2" s="2" customFormat="1" x14ac:dyDescent="0.2">
      <c r="A127" s="7" t="s">
        <v>124</v>
      </c>
    </row>
    <row r="128" spans="1:2" s="2" customFormat="1" x14ac:dyDescent="0.2">
      <c r="A128" s="11" t="s">
        <v>61</v>
      </c>
      <c r="B128" s="12">
        <v>80837</v>
      </c>
    </row>
    <row r="129" spans="1:2" s="2" customFormat="1" x14ac:dyDescent="0.2">
      <c r="A129" s="7" t="str">
        <f>+CONCATENATE("Total",A127)</f>
        <v>Total   27. Telephone/Telecommunications</v>
      </c>
      <c r="B129" s="10">
        <f>SUM(B128)</f>
        <v>80837</v>
      </c>
    </row>
    <row r="130" spans="1:2" s="2" customFormat="1" x14ac:dyDescent="0.2">
      <c r="A130" s="7" t="s">
        <v>125</v>
      </c>
    </row>
    <row r="131" spans="1:2" s="2" customFormat="1" x14ac:dyDescent="0.2">
      <c r="A131" s="11" t="s">
        <v>62</v>
      </c>
      <c r="B131" s="12">
        <v>214425</v>
      </c>
    </row>
    <row r="132" spans="1:2" s="2" customFormat="1" x14ac:dyDescent="0.2">
      <c r="A132" s="11" t="s">
        <v>63</v>
      </c>
      <c r="B132" s="12">
        <v>11500</v>
      </c>
    </row>
    <row r="133" spans="1:2" s="2" customFormat="1" x14ac:dyDescent="0.2">
      <c r="A133" s="7" t="str">
        <f>+CONCATENATE("Total",A130)</f>
        <v>Total   28. Legal, Accounting and Payroll Services</v>
      </c>
      <c r="B133" s="10">
        <f>SUM(B131:B132)</f>
        <v>225925</v>
      </c>
    </row>
    <row r="134" spans="1:2" s="2" customFormat="1" x14ac:dyDescent="0.2">
      <c r="A134" s="7" t="s">
        <v>126</v>
      </c>
    </row>
    <row r="135" spans="1:2" s="2" customFormat="1" x14ac:dyDescent="0.2">
      <c r="A135" s="11" t="s">
        <v>64</v>
      </c>
      <c r="B135" s="12">
        <v>45500</v>
      </c>
    </row>
    <row r="136" spans="1:2" s="2" customFormat="1" x14ac:dyDescent="0.2">
      <c r="A136" s="7" t="str">
        <f>+CONCATENATE("Total",A134)</f>
        <v>Total   29. Printing and Copying</v>
      </c>
      <c r="B136" s="10">
        <f>SUM(B135)</f>
        <v>45500</v>
      </c>
    </row>
    <row r="137" spans="1:2" s="2" customFormat="1" x14ac:dyDescent="0.2">
      <c r="A137" s="7" t="s">
        <v>127</v>
      </c>
    </row>
    <row r="138" spans="1:2" s="2" customFormat="1" x14ac:dyDescent="0.2">
      <c r="A138" s="11" t="s">
        <v>65</v>
      </c>
      <c r="B138" s="12">
        <v>16575</v>
      </c>
    </row>
    <row r="139" spans="1:2" s="2" customFormat="1" x14ac:dyDescent="0.2">
      <c r="A139" s="7" t="str">
        <f>+CONCATENATE("Total",A137)</f>
        <v>Total   30. Postage and Shipping</v>
      </c>
      <c r="B139" s="10">
        <f>SUM(B138)</f>
        <v>16575</v>
      </c>
    </row>
    <row r="140" spans="1:2" s="2" customFormat="1" x14ac:dyDescent="0.2">
      <c r="A140" s="7" t="s">
        <v>66</v>
      </c>
      <c r="B140" s="10">
        <f>SUM(B121:B139)/2</f>
        <v>650853</v>
      </c>
    </row>
    <row r="141" spans="1:2" s="2" customFormat="1" x14ac:dyDescent="0.2">
      <c r="A141" s="7"/>
      <c r="B141" s="10"/>
    </row>
    <row r="142" spans="1:2" s="2" customFormat="1" x14ac:dyDescent="0.2">
      <c r="A142" s="7" t="s">
        <v>67</v>
      </c>
      <c r="B142" s="8"/>
    </row>
    <row r="143" spans="1:2" s="2" customFormat="1" x14ac:dyDescent="0.2">
      <c r="A143" s="7" t="s">
        <v>128</v>
      </c>
    </row>
    <row r="144" spans="1:2" s="2" customFormat="1" x14ac:dyDescent="0.2">
      <c r="A144" s="11" t="s">
        <v>68</v>
      </c>
      <c r="B144" s="12">
        <v>47145.8</v>
      </c>
    </row>
    <row r="145" spans="1:2" s="2" customFormat="1" x14ac:dyDescent="0.2">
      <c r="A145" s="7" t="str">
        <f>+CONCATENATE("Total",A143)</f>
        <v>Total   31. Insurance</v>
      </c>
      <c r="B145" s="10">
        <f>SUM(B144)</f>
        <v>47145.8</v>
      </c>
    </row>
    <row r="146" spans="1:2" s="2" customFormat="1" x14ac:dyDescent="0.2">
      <c r="A146" s="7" t="s">
        <v>129</v>
      </c>
    </row>
    <row r="147" spans="1:2" s="2" customFormat="1" x14ac:dyDescent="0.2">
      <c r="A147" s="11" t="s">
        <v>69</v>
      </c>
      <c r="B147" s="12">
        <v>148500</v>
      </c>
    </row>
    <row r="148" spans="1:2" s="2" customFormat="1" x14ac:dyDescent="0.2">
      <c r="A148" s="7" t="str">
        <f>+CONCATENATE("Total",A146)</f>
        <v>Total   32. Food Service</v>
      </c>
      <c r="B148" s="10">
        <f>SUM(B147)</f>
        <v>148500</v>
      </c>
    </row>
    <row r="149" spans="1:2" s="2" customFormat="1" x14ac:dyDescent="0.2">
      <c r="A149" s="7" t="s">
        <v>130</v>
      </c>
    </row>
    <row r="150" spans="1:2" s="2" customFormat="1" x14ac:dyDescent="0.2">
      <c r="A150" s="11" t="s">
        <v>70</v>
      </c>
      <c r="B150" s="12">
        <v>80000</v>
      </c>
    </row>
    <row r="151" spans="1:2" s="2" customFormat="1" x14ac:dyDescent="0.2">
      <c r="A151" s="7" t="str">
        <f>+CONCATENATE("Total",A149)</f>
        <v>Total   33. Authorizer Fees</v>
      </c>
      <c r="B151" s="10">
        <f>SUM(B150)</f>
        <v>80000</v>
      </c>
    </row>
    <row r="152" spans="1:2" s="2" customFormat="1" x14ac:dyDescent="0.2">
      <c r="A152" s="7" t="s">
        <v>131</v>
      </c>
    </row>
    <row r="153" spans="1:2" s="2" customFormat="1" x14ac:dyDescent="0.2">
      <c r="A153" s="11" t="s">
        <v>71</v>
      </c>
      <c r="B153" s="12">
        <v>85510</v>
      </c>
    </row>
    <row r="154" spans="1:2" s="2" customFormat="1" x14ac:dyDescent="0.2">
      <c r="A154" s="7" t="str">
        <f>+CONCATENATE("Total",A152)</f>
        <v>Total   34. Fundraising Fees</v>
      </c>
      <c r="B154" s="10">
        <f>SUM(B153)</f>
        <v>85510</v>
      </c>
    </row>
    <row r="155" spans="1:2" s="2" customFormat="1" x14ac:dyDescent="0.2">
      <c r="A155" s="7" t="s">
        <v>132</v>
      </c>
    </row>
    <row r="156" spans="1:2" s="2" customFormat="1" x14ac:dyDescent="0.2">
      <c r="A156" s="11" t="s">
        <v>72</v>
      </c>
      <c r="B156" s="12">
        <v>9850</v>
      </c>
    </row>
    <row r="157" spans="1:2" s="2" customFormat="1" x14ac:dyDescent="0.2">
      <c r="A157" s="7" t="str">
        <f>+CONCATENATE("Total",A155)</f>
        <v>Total   35. Other Professional Fees</v>
      </c>
      <c r="B157" s="10">
        <f>SUM(B156)</f>
        <v>9850</v>
      </c>
    </row>
    <row r="158" spans="1:2" s="2" customFormat="1" x14ac:dyDescent="0.2">
      <c r="A158" s="7" t="s">
        <v>133</v>
      </c>
    </row>
    <row r="159" spans="1:2" s="2" customFormat="1" x14ac:dyDescent="0.2">
      <c r="A159" s="11" t="s">
        <v>73</v>
      </c>
      <c r="B159" s="12">
        <v>800</v>
      </c>
    </row>
    <row r="160" spans="1:2" s="2" customFormat="1" x14ac:dyDescent="0.2">
      <c r="A160" s="7" t="str">
        <f>+CONCATENATE("Total",A158)</f>
        <v>Total   36. Accreditation Fees</v>
      </c>
      <c r="B160" s="10">
        <f>SUM(B159)</f>
        <v>800</v>
      </c>
    </row>
    <row r="161" spans="1:2" s="2" customFormat="1" x14ac:dyDescent="0.2">
      <c r="A161" s="7" t="s">
        <v>134</v>
      </c>
    </row>
    <row r="162" spans="1:2" s="2" customFormat="1" x14ac:dyDescent="0.2">
      <c r="A162" s="11" t="s">
        <v>74</v>
      </c>
      <c r="B162" s="12">
        <v>5675</v>
      </c>
    </row>
    <row r="163" spans="1:2" s="2" customFormat="1" x14ac:dyDescent="0.2">
      <c r="A163" s="7" t="str">
        <f>+CONCATENATE("Total",A161)</f>
        <v>Total   37. Background Checks</v>
      </c>
      <c r="B163" s="10">
        <f>SUM(B162)</f>
        <v>5675</v>
      </c>
    </row>
    <row r="164" spans="1:2" s="2" customFormat="1" x14ac:dyDescent="0.2">
      <c r="A164" s="7" t="s">
        <v>135</v>
      </c>
    </row>
    <row r="165" spans="1:2" s="2" customFormat="1" x14ac:dyDescent="0.2">
      <c r="A165" s="11" t="s">
        <v>75</v>
      </c>
      <c r="B165" s="12">
        <v>18625</v>
      </c>
    </row>
    <row r="166" spans="1:2" s="2" customFormat="1" x14ac:dyDescent="0.2">
      <c r="A166" s="7" t="str">
        <f>+CONCATENATE("Total",A164)</f>
        <v>Total   38. Dues and Fees</v>
      </c>
      <c r="B166" s="10">
        <f>SUM(B165)</f>
        <v>18625</v>
      </c>
    </row>
    <row r="167" spans="1:2" s="2" customFormat="1" x14ac:dyDescent="0.2">
      <c r="A167" s="7" t="s">
        <v>136</v>
      </c>
    </row>
    <row r="168" spans="1:2" s="2" customFormat="1" x14ac:dyDescent="0.2">
      <c r="A168" s="11" t="s">
        <v>77</v>
      </c>
      <c r="B168" s="12">
        <v>425000</v>
      </c>
    </row>
    <row r="169" spans="1:2" s="2" customFormat="1" x14ac:dyDescent="0.2">
      <c r="A169" s="7" t="str">
        <f>+CONCATENATE("Total",A167)</f>
        <v>Total   39. In-Kind Expense</v>
      </c>
      <c r="B169" s="10">
        <v>425000</v>
      </c>
    </row>
    <row r="170" spans="1:2" s="2" customFormat="1" x14ac:dyDescent="0.2">
      <c r="A170" s="7" t="s">
        <v>137</v>
      </c>
    </row>
    <row r="171" spans="1:2" s="2" customFormat="1" x14ac:dyDescent="0.2">
      <c r="A171" s="11" t="s">
        <v>76</v>
      </c>
      <c r="B171" s="12">
        <v>33050</v>
      </c>
    </row>
    <row r="172" spans="1:2" s="2" customFormat="1" x14ac:dyDescent="0.2">
      <c r="A172" s="7" t="str">
        <f>+CONCATENATE("Total",A170)</f>
        <v>Total   40. Other General Expense</v>
      </c>
      <c r="B172" s="10">
        <f>SUM(B171)</f>
        <v>33050</v>
      </c>
    </row>
    <row r="173" spans="1:2" s="2" customFormat="1" x14ac:dyDescent="0.2">
      <c r="A173" s="7" t="s">
        <v>78</v>
      </c>
      <c r="B173" s="10">
        <f>SUM(B144:B172)/2</f>
        <v>854155.8</v>
      </c>
    </row>
    <row r="174" spans="1:2" s="2" customFormat="1" x14ac:dyDescent="0.2">
      <c r="A174" s="7"/>
      <c r="B174" s="10"/>
    </row>
    <row r="175" spans="1:2" s="2" customFormat="1" x14ac:dyDescent="0.2">
      <c r="A175" s="7" t="s">
        <v>79</v>
      </c>
      <c r="B175" s="10">
        <f>+B75+B99+B117+B140+B173</f>
        <v>8394414.8000000007</v>
      </c>
    </row>
    <row r="176" spans="1:2" s="2" customFormat="1" x14ac:dyDescent="0.2">
      <c r="A176" s="7"/>
      <c r="B176" s="10"/>
    </row>
    <row r="177" spans="1:2" s="2" customFormat="1" x14ac:dyDescent="0.2">
      <c r="A177" s="7" t="s">
        <v>80</v>
      </c>
      <c r="B177" s="10">
        <f>+B47-B175</f>
        <v>489574.0159999989</v>
      </c>
    </row>
    <row r="178" spans="1:2" s="2" customFormat="1" x14ac:dyDescent="0.2">
      <c r="A178" s="7"/>
      <c r="B178" s="10"/>
    </row>
    <row r="179" spans="1:2" s="2" customFormat="1" x14ac:dyDescent="0.2">
      <c r="A179" s="7" t="s">
        <v>138</v>
      </c>
    </row>
    <row r="180" spans="1:2" s="2" customFormat="1" x14ac:dyDescent="0.2">
      <c r="A180" s="11" t="s">
        <v>81</v>
      </c>
      <c r="B180" s="12">
        <v>504589</v>
      </c>
    </row>
    <row r="181" spans="1:2" s="2" customFormat="1" x14ac:dyDescent="0.2">
      <c r="A181" s="11" t="s">
        <v>82</v>
      </c>
      <c r="B181" s="12">
        <v>19661</v>
      </c>
    </row>
    <row r="182" spans="1:2" s="2" customFormat="1" x14ac:dyDescent="0.2">
      <c r="A182" s="7" t="str">
        <f>+CONCATENATE("Total",A179)</f>
        <v>Total   41. Depreciation and Amortization</v>
      </c>
      <c r="B182" s="10">
        <f>SUM(B180:B181)</f>
        <v>524250</v>
      </c>
    </row>
    <row r="183" spans="1:2" s="2" customFormat="1" x14ac:dyDescent="0.2">
      <c r="A183" s="7" t="s">
        <v>139</v>
      </c>
    </row>
    <row r="184" spans="1:2" s="2" customFormat="1" x14ac:dyDescent="0.2">
      <c r="A184" s="11" t="s">
        <v>83</v>
      </c>
      <c r="B184" s="12">
        <v>59808</v>
      </c>
    </row>
    <row r="185" spans="1:2" s="2" customFormat="1" x14ac:dyDescent="0.2">
      <c r="A185" s="7" t="str">
        <f>+CONCATENATE("Total",A183)</f>
        <v>Total   42. Interest Payments</v>
      </c>
      <c r="B185" s="10">
        <f>SUM(B184)</f>
        <v>59808</v>
      </c>
    </row>
    <row r="186" spans="1:2" s="2" customFormat="1" x14ac:dyDescent="0.2">
      <c r="A186" s="7" t="s">
        <v>141</v>
      </c>
    </row>
    <row r="187" spans="1:2" s="2" customFormat="1" x14ac:dyDescent="0.2">
      <c r="A187" s="11" t="s">
        <v>140</v>
      </c>
      <c r="B187" s="12">
        <v>20000</v>
      </c>
    </row>
    <row r="188" spans="1:2" s="2" customFormat="1" x14ac:dyDescent="0.2">
      <c r="A188" s="7" t="str">
        <f>+CONCATENATE("Total",A186)</f>
        <v>Total   46. Unrealized Loss(Gain) on Swap interest</v>
      </c>
      <c r="B188" s="10">
        <f>SUM(B187)</f>
        <v>20000</v>
      </c>
    </row>
    <row r="189" spans="1:2" s="2" customFormat="1" x14ac:dyDescent="0.2">
      <c r="A189" s="7"/>
      <c r="B189" s="10"/>
    </row>
    <row r="190" spans="1:2" s="2" customFormat="1" x14ac:dyDescent="0.2">
      <c r="A190" s="7" t="s">
        <v>143</v>
      </c>
      <c r="B190" s="10">
        <f>+B177-B182-B185-B188</f>
        <v>-114483.9840000011</v>
      </c>
    </row>
    <row r="191" spans="1:2" s="2" customFormat="1" x14ac:dyDescent="0.2">
      <c r="A191" s="7"/>
      <c r="B191" s="10"/>
    </row>
    <row r="192" spans="1:2" s="2" customFormat="1" x14ac:dyDescent="0.2">
      <c r="A192" s="11" t="s">
        <v>145</v>
      </c>
      <c r="B192" s="10"/>
    </row>
    <row r="193" spans="1:2" s="2" customFormat="1" x14ac:dyDescent="0.2">
      <c r="A193" s="11" t="s">
        <v>144</v>
      </c>
      <c r="B193" s="10"/>
    </row>
    <row r="194" spans="1:2" s="2" customFormat="1" x14ac:dyDescent="0.2">
      <c r="A194" s="7"/>
      <c r="B194" s="10"/>
    </row>
    <row r="195" spans="1:2" s="2" customFormat="1" x14ac:dyDescent="0.2">
      <c r="A195" s="7" t="s">
        <v>103</v>
      </c>
      <c r="B195" s="6"/>
    </row>
    <row r="196" spans="1:2" s="2" customFormat="1" x14ac:dyDescent="0.2">
      <c r="A196" s="11" t="s">
        <v>84</v>
      </c>
      <c r="B196" s="12">
        <v>5000</v>
      </c>
    </row>
    <row r="197" spans="1:2" s="3" customFormat="1" x14ac:dyDescent="0.2">
      <c r="A197" s="11" t="s">
        <v>85</v>
      </c>
      <c r="B197" s="12">
        <v>9000</v>
      </c>
    </row>
    <row r="198" spans="1:2" s="3" customFormat="1" x14ac:dyDescent="0.2">
      <c r="A198" s="11" t="s">
        <v>86</v>
      </c>
      <c r="B198" s="12">
        <v>3700</v>
      </c>
    </row>
    <row r="199" spans="1:2" s="3" customFormat="1" x14ac:dyDescent="0.2">
      <c r="A199" s="11" t="s">
        <v>87</v>
      </c>
      <c r="B199" s="12">
        <v>68500</v>
      </c>
    </row>
    <row r="200" spans="1:2" s="2" customFormat="1" x14ac:dyDescent="0.2">
      <c r="A200" s="11" t="s">
        <v>88</v>
      </c>
      <c r="B200" s="12">
        <v>21750</v>
      </c>
    </row>
    <row r="201" spans="1:2" s="2" customFormat="1" x14ac:dyDescent="0.2">
      <c r="A201" s="14" t="s">
        <v>89</v>
      </c>
      <c r="B201" s="10">
        <f>SUM(B196:B200)</f>
        <v>107950</v>
      </c>
    </row>
  </sheetData>
  <sheetProtection sheet="1" objects="1" scenarios="1" formatColumns="0" autoFilter="0"/>
  <pageMargins left="0.75" right="0.75" top="0.5" bottom="0.75" header="0.5" footer="0.5"/>
  <pageSetup fitToHeight="0" orientation="portrait" horizontalDpi="4294967294" r:id="rId1"/>
  <headerFooter alignWithMargins="0">
    <oddFooter>&amp;L&amp;"Arial,Bold"&amp;8Thurgood Marshall Academy Budget--FY16 (7/1/2015-6/30/2016)&amp;R&amp;"Arial,Bold"&amp;8&amp;P of &amp;N</oddFooter>
  </headerFooter>
  <rowBreaks count="2" manualBreakCount="2">
    <brk id="48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Thurgood Marshall FY15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arnostom</dc:creator>
  <cp:lastModifiedBy>David Schlossman</cp:lastModifiedBy>
  <cp:lastPrinted>2015-05-29T23:24:33Z</cp:lastPrinted>
  <dcterms:created xsi:type="dcterms:W3CDTF">2012-01-12T18:22:42Z</dcterms:created>
  <dcterms:modified xsi:type="dcterms:W3CDTF">2015-05-29T23:26:14Z</dcterms:modified>
</cp:coreProperties>
</file>