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1\Users\dknicely\Desktop\Office of Accountability\"/>
    </mc:Choice>
  </mc:AlternateContent>
  <bookViews>
    <workbookView xWindow="1695" yWindow="0" windowWidth="24240" windowHeight="13740"/>
  </bookViews>
  <sheets>
    <sheet name="Plan A" sheetId="1" r:id="rId1"/>
  </sheets>
  <externalReferences>
    <externalReference r:id="rId2"/>
  </externalReferences>
  <definedNames>
    <definedName name="Account_ID">[1]GL!$F$2:$F$9806</definedName>
    <definedName name="Date">[1]GL!$H$2:$H$9806</definedName>
    <definedName name="Trans_Amount">[1]GL!$P$2:$P$9806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3" i="1" l="1"/>
  <c r="I66" i="1"/>
  <c r="I49" i="1"/>
  <c r="I39" i="1"/>
  <c r="I36" i="1"/>
  <c r="I25" i="1"/>
  <c r="I18" i="1"/>
  <c r="I51" i="1"/>
  <c r="I254" i="1"/>
  <c r="I242" i="1"/>
  <c r="I236" i="1"/>
  <c r="I256" i="1"/>
  <c r="I231" i="1"/>
  <c r="I196" i="1"/>
  <c r="I212" i="1"/>
  <c r="I214" i="1"/>
  <c r="I178" i="1"/>
  <c r="I172" i="1"/>
  <c r="I182" i="1"/>
  <c r="I151" i="1"/>
  <c r="I139" i="1"/>
  <c r="I136" i="1"/>
  <c r="I117" i="1"/>
  <c r="I155" i="1"/>
  <c r="I103" i="1"/>
  <c r="I79" i="1"/>
  <c r="I76" i="1"/>
  <c r="I65" i="1"/>
  <c r="I81" i="1"/>
  <c r="I90" i="1"/>
  <c r="I258" i="1"/>
  <c r="I260" i="1"/>
  <c r="H49" i="1"/>
  <c r="H39" i="1"/>
  <c r="H36" i="1"/>
  <c r="H25" i="1"/>
  <c r="H18" i="1"/>
  <c r="H51" i="1"/>
  <c r="H254" i="1"/>
  <c r="H242" i="1"/>
  <c r="H236" i="1"/>
  <c r="H256" i="1"/>
  <c r="H231" i="1"/>
  <c r="H196" i="1"/>
  <c r="H212" i="1"/>
  <c r="H214" i="1"/>
  <c r="H178" i="1"/>
  <c r="H172" i="1"/>
  <c r="H182" i="1"/>
  <c r="H151" i="1"/>
  <c r="H139" i="1"/>
  <c r="H136" i="1"/>
  <c r="H117" i="1"/>
  <c r="H155" i="1"/>
  <c r="H103" i="1"/>
  <c r="H78" i="1"/>
  <c r="H79" i="1"/>
  <c r="H66" i="1"/>
  <c r="H76" i="1"/>
  <c r="H65" i="1"/>
  <c r="H81" i="1"/>
  <c r="H90" i="1"/>
  <c r="H258" i="1"/>
  <c r="H260" i="1"/>
  <c r="F172" i="1"/>
  <c r="G178" i="1"/>
  <c r="G172" i="1"/>
  <c r="G182" i="1"/>
  <c r="G254" i="1"/>
  <c r="G242" i="1"/>
  <c r="G236" i="1"/>
  <c r="G256" i="1"/>
  <c r="G231" i="1"/>
  <c r="G196" i="1"/>
  <c r="G212" i="1"/>
  <c r="G214" i="1"/>
  <c r="G151" i="1"/>
  <c r="G139" i="1"/>
  <c r="G136" i="1"/>
  <c r="G117" i="1"/>
  <c r="G155" i="1"/>
  <c r="G103" i="1"/>
  <c r="G78" i="1"/>
  <c r="G79" i="1"/>
  <c r="G66" i="1"/>
  <c r="G76" i="1"/>
  <c r="G65" i="1"/>
  <c r="G81" i="1"/>
  <c r="G90" i="1"/>
  <c r="G258" i="1"/>
  <c r="G49" i="1"/>
  <c r="G39" i="1"/>
  <c r="G36" i="1"/>
  <c r="G25" i="1"/>
  <c r="G18" i="1"/>
  <c r="G51" i="1"/>
  <c r="G260" i="1"/>
  <c r="F78" i="1"/>
  <c r="F66" i="1"/>
  <c r="F36" i="1"/>
  <c r="F49" i="1"/>
  <c r="F79" i="1"/>
  <c r="F254" i="1"/>
  <c r="D254" i="1"/>
  <c r="F242" i="1"/>
  <c r="D242" i="1"/>
  <c r="F236" i="1"/>
  <c r="D236" i="1"/>
  <c r="F231" i="1"/>
  <c r="D231" i="1"/>
  <c r="F212" i="1"/>
  <c r="D212" i="1"/>
  <c r="F196" i="1"/>
  <c r="F214" i="1"/>
  <c r="D196" i="1"/>
  <c r="D214" i="1"/>
  <c r="F178" i="1"/>
  <c r="D178" i="1"/>
  <c r="D172" i="1"/>
  <c r="F151" i="1"/>
  <c r="D151" i="1"/>
  <c r="F139" i="1"/>
  <c r="D139" i="1"/>
  <c r="F136" i="1"/>
  <c r="D136" i="1"/>
  <c r="F117" i="1"/>
  <c r="D117" i="1"/>
  <c r="F103" i="1"/>
  <c r="D103" i="1"/>
  <c r="F76" i="1"/>
  <c r="D76" i="1"/>
  <c r="F65" i="1"/>
  <c r="D65" i="1"/>
  <c r="D49" i="1"/>
  <c r="F39" i="1"/>
  <c r="D39" i="1"/>
  <c r="D36" i="1"/>
  <c r="F25" i="1"/>
  <c r="D25" i="1"/>
  <c r="F18" i="1"/>
  <c r="D18" i="1"/>
  <c r="F51" i="1"/>
  <c r="F256" i="1"/>
  <c r="D155" i="1"/>
  <c r="D182" i="1"/>
  <c r="D256" i="1"/>
  <c r="F155" i="1"/>
  <c r="F182" i="1"/>
  <c r="D51" i="1"/>
  <c r="F81" i="1"/>
  <c r="D81" i="1"/>
  <c r="D90" i="1"/>
  <c r="F90" i="1"/>
  <c r="F258" i="1"/>
  <c r="F260" i="1"/>
  <c r="D258" i="1"/>
  <c r="D260" i="1"/>
</calcChain>
</file>

<file path=xl/comments1.xml><?xml version="1.0" encoding="utf-8"?>
<comments xmlns="http://schemas.openxmlformats.org/spreadsheetml/2006/main">
  <authors>
    <author>Winston, Patricia</author>
  </authors>
  <commentList>
    <comment ref="F78" authorId="0" shapeId="0">
      <text>
        <r>
          <rPr>
            <b/>
            <sz val="9"/>
            <color indexed="81"/>
            <rFont val="Tahoma"/>
            <family val="2"/>
          </rPr>
          <t>Winston, Patricia:</t>
        </r>
        <r>
          <rPr>
            <sz val="9"/>
            <color indexed="81"/>
            <rFont val="Tahoma"/>
            <family val="2"/>
          </rPr>
          <t xml:space="preserve">
Includes time&amp;half for overtime.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>Winston, Patricia:</t>
        </r>
        <r>
          <rPr>
            <sz val="9"/>
            <color indexed="81"/>
            <rFont val="Tahoma"/>
            <family val="2"/>
          </rPr>
          <t xml:space="preserve">
Includes time&amp;half for overtime.
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Winston, Patricia:</t>
        </r>
        <r>
          <rPr>
            <sz val="9"/>
            <color indexed="81"/>
            <rFont val="Tahoma"/>
            <family val="2"/>
          </rPr>
          <t xml:space="preserve">
Includes time&amp;half for overtime.
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>Winston, Patricia:</t>
        </r>
        <r>
          <rPr>
            <sz val="9"/>
            <color indexed="81"/>
            <rFont val="Tahoma"/>
            <family val="2"/>
          </rPr>
          <t xml:space="preserve">
Includes time&amp;half for overtime.
</t>
        </r>
      </text>
    </comment>
  </commentList>
</comments>
</file>

<file path=xl/sharedStrings.xml><?xml version="1.0" encoding="utf-8"?>
<sst xmlns="http://schemas.openxmlformats.org/spreadsheetml/2006/main" count="322" uniqueCount="266">
  <si>
    <t>June Totals (estimated)</t>
  </si>
  <si>
    <t>ENROLLMENT</t>
  </si>
  <si>
    <t xml:space="preserve">  Revenue</t>
  </si>
  <si>
    <t xml:space="preserve">  4010-110-00 Per pupil charter payments</t>
  </si>
  <si>
    <t xml:space="preserve">  4010-920-00 Per pupil facility allowance</t>
  </si>
  <si>
    <t xml:space="preserve">  4010-120-00 Per pupil allocate-SPED/LEP</t>
  </si>
  <si>
    <t xml:space="preserve">  4010-130-00 Summer school revenue</t>
  </si>
  <si>
    <t xml:space="preserve">  Per Pupil Charter Revenue Total</t>
  </si>
  <si>
    <t xml:space="preserve">  4110-110-01 Federal Entitlements-Title I </t>
  </si>
  <si>
    <t xml:space="preserve">  4110-110-02 Federal Entitlements-Title II a</t>
  </si>
  <si>
    <t xml:space="preserve">  4110-110-04 Title III Revenue</t>
  </si>
  <si>
    <t xml:space="preserve">  4110-120-07 IDEA Revenue- Special Ed - Part B</t>
  </si>
  <si>
    <t xml:space="preserve">  4110-120-07 IDEA Revenue-Special Ed - Preschool</t>
  </si>
  <si>
    <t xml:space="preserve">  Federal Entitlements Total</t>
  </si>
  <si>
    <t xml:space="preserve">  4210-210-00 Food Service Revenues-USDA</t>
  </si>
  <si>
    <t xml:space="preserve">  Grants/Donations Total</t>
  </si>
  <si>
    <t xml:space="preserve">  4810-910-00 Interest income</t>
  </si>
  <si>
    <t xml:space="preserve">  Investment Income Total</t>
  </si>
  <si>
    <t xml:space="preserve"> 4910-220-00 Before/ After School</t>
  </si>
  <si>
    <t xml:space="preserve"> 4990-810-00 Misc Income- Fundraising</t>
  </si>
  <si>
    <t xml:space="preserve"> 4990-910-00 Miscellaneous Income</t>
  </si>
  <si>
    <t xml:space="preserve"> 4950-910-00 Gain on Fixed Asset Disposal</t>
  </si>
  <si>
    <t xml:space="preserve">  Other Income Total</t>
  </si>
  <si>
    <t>TOTAL REVENUES</t>
  </si>
  <si>
    <t>EXPENSES</t>
  </si>
  <si>
    <t>Salaries &amp; Benefits</t>
  </si>
  <si>
    <t xml:space="preserve">  5010-910-00 Principal &amp; Vice Principal Total</t>
  </si>
  <si>
    <t xml:space="preserve">  5015-910-00 Administrative Salaries Total</t>
  </si>
  <si>
    <t xml:space="preserve">  5020-110-00 Instructional Salaries</t>
  </si>
  <si>
    <t xml:space="preserve">  5020-110-01 Instructional Salaries - Title 1</t>
  </si>
  <si>
    <t xml:space="preserve">  5020-110-02 Instructional Salaries - Title II-A (Retention/Sign On Bonuses</t>
  </si>
  <si>
    <t xml:space="preserve">  5020-120-00 Instructional Salaries- Spec Ed</t>
  </si>
  <si>
    <t xml:space="preserve">  5020-120-07 Instructional Salaries -Spec Ed</t>
  </si>
  <si>
    <t xml:space="preserve">  5020-130-00 Instructional Salaries - Summer Sch</t>
  </si>
  <si>
    <t xml:space="preserve">  Instructional Salaries Totals</t>
  </si>
  <si>
    <t xml:space="preserve">  5025-110-00 Instructional Support Salaries</t>
  </si>
  <si>
    <t xml:space="preserve">  5025-110-01 Instructional Support Sal - Title I</t>
  </si>
  <si>
    <t xml:space="preserve">  5025-210-00 Instructional Support Sal - Food Serv</t>
  </si>
  <si>
    <t xml:space="preserve">  5025-240-00 Instructional Support Sal - Athletic</t>
  </si>
  <si>
    <t xml:space="preserve">  Instructional Support Totals</t>
  </si>
  <si>
    <t xml:space="preserve">  5030-920-00 Facility Salaries</t>
  </si>
  <si>
    <t xml:space="preserve">  Facilities Salaries Totals</t>
  </si>
  <si>
    <t>Total Salaries</t>
  </si>
  <si>
    <t xml:space="preserve">  5110-910-00 Payroll Taxes</t>
  </si>
  <si>
    <t xml:space="preserve">  5210-910-00 Medical &amp; Dental Insurance</t>
  </si>
  <si>
    <t xml:space="preserve">  5220-910-00 Life &amp; Disability Insurance</t>
  </si>
  <si>
    <t xml:space="preserve">  5230-910-00 Employer Retirement Match</t>
  </si>
  <si>
    <t xml:space="preserve">  5240-110-00 Tuition Reimbursement </t>
  </si>
  <si>
    <t xml:space="preserve">  5250-910-00 Other Employee Benefits--Metrocheck</t>
  </si>
  <si>
    <t>TOTAL SALARIES &amp; BENEFITS</t>
  </si>
  <si>
    <t>Other Personnel Expenses</t>
  </si>
  <si>
    <t xml:space="preserve">  5310-110-00 Staff Development (Including Retreat)</t>
  </si>
  <si>
    <t xml:space="preserve">  5310-110-01 Staff Development Title I (Parent Involvement)</t>
  </si>
  <si>
    <t xml:space="preserve">  5310-110-01 Staff Development Title IIA </t>
  </si>
  <si>
    <t xml:space="preserve">  5310-110-02 Staff Development Title IIA </t>
  </si>
  <si>
    <t xml:space="preserve">  5310-910-00 Staff Development - Admin</t>
  </si>
  <si>
    <t>TOTAL OTHER PERSONNEL EXPENSES</t>
  </si>
  <si>
    <t>Direct Student Expenses</t>
  </si>
  <si>
    <t xml:space="preserve">  6110-110-00 Educational Supplies</t>
  </si>
  <si>
    <t xml:space="preserve">  6110-110-01 Educational Supplies - Title I</t>
  </si>
  <si>
    <t xml:space="preserve">  6110-110-04 Educational Supplies - Title III </t>
  </si>
  <si>
    <t xml:space="preserve">  6110-110-07 Educational Supplies - IDEA</t>
  </si>
  <si>
    <t xml:space="preserve">  6110-130-00 Educational Supplies - Summer Sch</t>
  </si>
  <si>
    <t xml:space="preserve">  6110-240-00 Educational Supplies - Athletics</t>
  </si>
  <si>
    <t xml:space="preserve">  Educational Supplies Totals</t>
  </si>
  <si>
    <t xml:space="preserve">  6120-110-01 Educational Consultants - Supplemental Services (Title I)</t>
  </si>
  <si>
    <t xml:space="preserve">  6120-120-00 Educational Consultants - Spec Ed *</t>
  </si>
  <si>
    <t xml:space="preserve">  6120-120-01 Educational Consultants - Title I</t>
  </si>
  <si>
    <t xml:space="preserve">  Educational Consultants Totals</t>
  </si>
  <si>
    <t xml:space="preserve">  Student Assessment Totals</t>
  </si>
  <si>
    <t xml:space="preserve">  6140-110-00 Student Travel/Field Trips</t>
  </si>
  <si>
    <t xml:space="preserve">  6140-130-00 Field Trip Summer</t>
  </si>
  <si>
    <t xml:space="preserve">  6140-240-00 Student Travel-Athletic</t>
  </si>
  <si>
    <t xml:space="preserve">  Student Travel/Field Trips Total</t>
  </si>
  <si>
    <t xml:space="preserve">  6150-210-00 School Food Services</t>
  </si>
  <si>
    <t>TOTAL DIRECT STUDENT EXPENSES</t>
  </si>
  <si>
    <t>Occupancy Expenses</t>
  </si>
  <si>
    <t xml:space="preserve">  6210-920-00 Rent</t>
  </si>
  <si>
    <t xml:space="preserve">  6220-920-00 Security Services</t>
  </si>
  <si>
    <t xml:space="preserve">  6230-920-00 Utilities</t>
  </si>
  <si>
    <t xml:space="preserve">  6240-910-00 Repairs &amp; Maintenance - Admin (Internet/Network)</t>
  </si>
  <si>
    <t xml:space="preserve">  6240-910-12 Repairs &amp; Maintenance - Fac. Grant</t>
  </si>
  <si>
    <t xml:space="preserve">  6240-920-00 Repairs &amp; Maintenance</t>
  </si>
  <si>
    <t xml:space="preserve">  Repairs &amp; Maintenance</t>
  </si>
  <si>
    <t xml:space="preserve">  6250-910-00 Equipment Expense Admin </t>
  </si>
  <si>
    <t xml:space="preserve">  6250-240-00 Equipment Expense Athletics </t>
  </si>
  <si>
    <t xml:space="preserve">  Equipment Expense</t>
  </si>
  <si>
    <t xml:space="preserve">  6260-920-00 Depreciation &amp; Amortization</t>
  </si>
  <si>
    <t>TOTAL OCCUPANCY EXPENSES</t>
  </si>
  <si>
    <t>Office Expenses</t>
  </si>
  <si>
    <t xml:space="preserve">  6310-110-00 Supplies - Regular Ed</t>
  </si>
  <si>
    <t xml:space="preserve">  6310-110-02 Supplies - Title II-A</t>
  </si>
  <si>
    <t xml:space="preserve">  6310-210-00 Supplies - Food Services</t>
  </si>
  <si>
    <t xml:space="preserve">  6310-230-00 Supplies - Other IS</t>
  </si>
  <si>
    <t xml:space="preserve">  6310-910-00 Supplies - Administrative</t>
  </si>
  <si>
    <t xml:space="preserve">  6310-920-00 Supplies - Facility</t>
  </si>
  <si>
    <t xml:space="preserve">  Total Supplies</t>
  </si>
  <si>
    <t xml:space="preserve">  6315-910-00 Food and Entertainment</t>
  </si>
  <si>
    <t xml:space="preserve">  6320-910-00 Advertising &amp; Recruitment</t>
  </si>
  <si>
    <t xml:space="preserve">  6330-910-00 Postage &amp; Shipping</t>
  </si>
  <si>
    <t xml:space="preserve">  6340-910-00 Printing &amp; Copying</t>
  </si>
  <si>
    <t xml:space="preserve">  6350-910-00 Telecommunications - Admin</t>
  </si>
  <si>
    <t xml:space="preserve">  Telecommunications </t>
  </si>
  <si>
    <t>TOTAL OFFICE EXPENSES</t>
  </si>
  <si>
    <t>Professional Fees</t>
  </si>
  <si>
    <t xml:space="preserve">  6410-910-00 Accounting, Audit &amp; Mgmt. Fees</t>
  </si>
  <si>
    <t xml:space="preserve">  6420-910-00 Payroll Processing Fees</t>
  </si>
  <si>
    <t xml:space="preserve">  6430-910-00 Bank Fees</t>
  </si>
  <si>
    <t xml:space="preserve">  6440-910-00 Legal Fees</t>
  </si>
  <si>
    <t xml:space="preserve">  6450-910-00 Charter Board Admin Fees</t>
  </si>
  <si>
    <t xml:space="preserve">  6460-910-00 Other Professional Fees/Dues</t>
  </si>
  <si>
    <t xml:space="preserve">  6460-230-00 Other Fees/Dues - Instructional</t>
  </si>
  <si>
    <t xml:space="preserve">  6460-240-00 Other Fees/Dues - Athletics</t>
  </si>
  <si>
    <t xml:space="preserve">  6460-240-00 Other Fees/Dues - Special Grants</t>
  </si>
  <si>
    <t>TOTAL PROFESSIONAL FEES</t>
  </si>
  <si>
    <t>General Expenses</t>
  </si>
  <si>
    <t xml:space="preserve">  6510-910-00 Travel</t>
  </si>
  <si>
    <t xml:space="preserve">  Total Travel</t>
  </si>
  <si>
    <t xml:space="preserve">  6520-910-00 Insurance - Administrative</t>
  </si>
  <si>
    <t xml:space="preserve">  Total Insurance</t>
  </si>
  <si>
    <t xml:space="preserve">  6530-910-00 Interest Expense - Capital Lease (Copiers)</t>
  </si>
  <si>
    <t xml:space="preserve"> 6530-920-00 Interest Expense- Facilities Related</t>
  </si>
  <si>
    <t xml:space="preserve">  6590-110-00 Other Expense-Regular</t>
  </si>
  <si>
    <t xml:space="preserve">  6590-240-00 Other Expenses - Athletics</t>
  </si>
  <si>
    <t xml:space="preserve">  6590-810-00 Other Expenses - Fundraising</t>
  </si>
  <si>
    <t xml:space="preserve">  6590-910-00 Other Expenses - Admin</t>
  </si>
  <si>
    <t xml:space="preserve">  6590-910-01 Other Expenses - Admin - Title I</t>
  </si>
  <si>
    <t xml:space="preserve">  6590-910-09 Other Expenses - Admin - School Improvement</t>
  </si>
  <si>
    <t xml:space="preserve">  Other Expenses</t>
  </si>
  <si>
    <t>TOTAL GENERAL EXPENSES</t>
  </si>
  <si>
    <t>TOTAL EXPENSES</t>
  </si>
  <si>
    <t>NET SURPLUS/(DEFICIT)</t>
  </si>
  <si>
    <t>Grants/Donations</t>
  </si>
  <si>
    <t>Other Income</t>
  </si>
  <si>
    <t>Footnotes:</t>
  </si>
  <si>
    <t>4920-920-00 Rental Income</t>
  </si>
  <si>
    <t>Per pupil charter payments</t>
  </si>
  <si>
    <t>Per pupil facility allowance</t>
  </si>
  <si>
    <t>Entitlements (Titles I, II-a, IDEA)</t>
  </si>
  <si>
    <t>Food Service Revenues-USDA</t>
  </si>
  <si>
    <t>Before/After School</t>
  </si>
  <si>
    <t>Principal &amp; Vice Principal</t>
  </si>
  <si>
    <t>Administrative Salaries</t>
  </si>
  <si>
    <t>Instructional Salaries</t>
  </si>
  <si>
    <t>Instructional Support</t>
  </si>
  <si>
    <t>Facilities Salaries</t>
  </si>
  <si>
    <t>Payroll Taxes</t>
  </si>
  <si>
    <t>Benefits</t>
  </si>
  <si>
    <t>Staff Development</t>
  </si>
  <si>
    <t>Educational Supplies</t>
  </si>
  <si>
    <t>Student Assessment</t>
  </si>
  <si>
    <t>Educational Consultants</t>
  </si>
  <si>
    <t>Student Travel/Field Trips</t>
  </si>
  <si>
    <t>School Food Services</t>
  </si>
  <si>
    <t>Rent-Florida Avenue</t>
  </si>
  <si>
    <t>Utilities-Harrison</t>
  </si>
  <si>
    <t>Equipment Expense</t>
  </si>
  <si>
    <t>Other Occupancy Expenses</t>
  </si>
  <si>
    <t>Supplies</t>
  </si>
  <si>
    <t>Food and Entertainment</t>
  </si>
  <si>
    <t>Advertising &amp; Recruitment</t>
  </si>
  <si>
    <t>Postage &amp; Shipping</t>
  </si>
  <si>
    <t>Printing &amp; Copying</t>
  </si>
  <si>
    <t>Telecommunications - Admin</t>
  </si>
  <si>
    <t>Accounting, Audit &amp; Mgmt Fees</t>
  </si>
  <si>
    <t>Payroll Processing Fees</t>
  </si>
  <si>
    <t>Bank Fees</t>
  </si>
  <si>
    <t>Legal Fees</t>
  </si>
  <si>
    <t>Charter Board Admin Fees</t>
  </si>
  <si>
    <t>Other Professional Fees/Dues</t>
  </si>
  <si>
    <t>Travel</t>
  </si>
  <si>
    <t>Insurance</t>
  </si>
  <si>
    <t>Interest Expense (Capital Leases)</t>
  </si>
  <si>
    <t>Other Expenses</t>
  </si>
  <si>
    <t>Depreciation &amp; Amortization</t>
  </si>
  <si>
    <t>Rental Income</t>
  </si>
  <si>
    <t xml:space="preserve">  5025-110-26 Instructional Support Sal -RTTT Consortium</t>
  </si>
  <si>
    <t xml:space="preserve">  5025-110-19 Instructional Support Sal - RTTT</t>
  </si>
  <si>
    <t xml:space="preserve">  5020-110-27 Instructional Salaries- Teacher Enhancement</t>
  </si>
  <si>
    <t>* Office supplies for administrative and facilities will be under a tighter inventory control.</t>
  </si>
  <si>
    <t xml:space="preserve">  4210-110-26  Federal Grants - RTTT-IIS Sub-G</t>
  </si>
  <si>
    <t xml:space="preserve">  4210-110-29  Federal Grants - Medicaid</t>
  </si>
  <si>
    <t xml:space="preserve">  4230-110-00 Grants and Contributions</t>
  </si>
  <si>
    <t xml:space="preserve">  4230-910-00 Contributions</t>
  </si>
  <si>
    <t xml:space="preserve">  4210-110-19 Federal Grants -Race To The Top</t>
  </si>
  <si>
    <t xml:space="preserve">  4210-110-30 Technology Grant</t>
  </si>
  <si>
    <t>Board Meetings</t>
  </si>
  <si>
    <t xml:space="preserve">  6130-110-00 Student Assessment (Consultant A-NET)</t>
  </si>
  <si>
    <t>FY 14 BUDGET    (10% Increase)</t>
  </si>
  <si>
    <t>FY 14 BUDGET    (7% Increase)</t>
  </si>
  <si>
    <t>GR 6-8</t>
  </si>
  <si>
    <t>GR PK-5</t>
  </si>
  <si>
    <t>North Bay</t>
  </si>
  <si>
    <t>Graduation</t>
  </si>
  <si>
    <t>YMCA, Community Center payment, Museums</t>
  </si>
  <si>
    <t>Busses for games</t>
  </si>
  <si>
    <t xml:space="preserve">Pepco </t>
  </si>
  <si>
    <t>?</t>
  </si>
  <si>
    <t>Water</t>
  </si>
  <si>
    <t>Consultants</t>
  </si>
  <si>
    <t xml:space="preserve">Camera monitoring </t>
  </si>
  <si>
    <t xml:space="preserve">All Covered </t>
  </si>
  <si>
    <t>HITT Contractors</t>
  </si>
  <si>
    <t>Locksmith and miscellaneous</t>
  </si>
  <si>
    <t>Computers</t>
  </si>
  <si>
    <t>Gym Equiprment</t>
  </si>
  <si>
    <t>Office supplies and  furniture</t>
  </si>
  <si>
    <t>Operational and Maintenance Supplies and Equipment</t>
  </si>
  <si>
    <t>Cateria Gloves Uniforms</t>
  </si>
  <si>
    <t>Nurse's Supplies</t>
  </si>
  <si>
    <t>Christmas and End of Year Party</t>
  </si>
  <si>
    <t>High Five Picnic and Family Events</t>
  </si>
  <si>
    <t>Teacher Appreciation and Meetings</t>
  </si>
  <si>
    <t>Personnel Recruitment</t>
  </si>
  <si>
    <t>Website Upkeep</t>
  </si>
  <si>
    <t>School Marketing for Potential Students- Radio, Newspaper</t>
  </si>
  <si>
    <t>Copy charges for overage/Printing Charges-Handbook</t>
  </si>
  <si>
    <t>Copiers, IT Contractors, Phones, Cable, Ipads</t>
  </si>
  <si>
    <t>Temp Agencies, FOCUS,  Professional Dues, Licenses</t>
  </si>
  <si>
    <t>Membership Fees for Facility Use</t>
  </si>
  <si>
    <t>Substitutes</t>
  </si>
  <si>
    <t>McQuabe and Brennan</t>
  </si>
  <si>
    <t>Arent Fox and Lauren Baum</t>
  </si>
  <si>
    <t>Taxis, Administrative Meetings</t>
  </si>
  <si>
    <t xml:space="preserve">Workman's Comp, Umbrella, </t>
  </si>
  <si>
    <t>Staff Wellness Funds</t>
  </si>
  <si>
    <t>Therapy Sources</t>
  </si>
  <si>
    <t>Rehabilitation Services</t>
  </si>
  <si>
    <t>Howard Speech Language Contractors</t>
  </si>
  <si>
    <t>End to End Solutions</t>
  </si>
  <si>
    <t>Urban Teacher Center</t>
  </si>
  <si>
    <t>Scholastic</t>
  </si>
  <si>
    <t>IB Consultant</t>
  </si>
  <si>
    <t xml:space="preserve">  6120-110-00 Educational Consultants</t>
  </si>
  <si>
    <t>LMCR</t>
  </si>
  <si>
    <t>Independent Contractors</t>
  </si>
  <si>
    <t>Software, Instructional License, Textbooks</t>
  </si>
  <si>
    <t>Uniforms, equipment</t>
  </si>
  <si>
    <t xml:space="preserve">  6110-220-00 Educational Supplies - After School Programs</t>
  </si>
  <si>
    <t>ELL Supplies</t>
  </si>
  <si>
    <t>Teachers, Instructional Assistants</t>
  </si>
  <si>
    <t>Parent Training and Meetings</t>
  </si>
  <si>
    <t>Consolidated ApplicationTeachers and Instructional Assistants</t>
  </si>
  <si>
    <t>Charter School Training and Leadership</t>
  </si>
  <si>
    <t>General Professional Development for All Staff</t>
  </si>
  <si>
    <t xml:space="preserve">  5025-220-00 Instructional Support Sal - Afterschool Program</t>
  </si>
  <si>
    <t xml:space="preserve">  5025-220-00 Instructional Support Sal - Afterschool Band Program</t>
  </si>
  <si>
    <t>Coaches</t>
  </si>
  <si>
    <t>ADP</t>
  </si>
  <si>
    <t>Grants have not been included</t>
  </si>
  <si>
    <t xml:space="preserve">SOAR Grant </t>
  </si>
  <si>
    <t xml:space="preserve">4010-125-00 At Risk Funding </t>
  </si>
  <si>
    <t>SPED</t>
  </si>
  <si>
    <t>SPED Compliance</t>
  </si>
  <si>
    <t>ELL</t>
  </si>
  <si>
    <t>See Mayor's Budget</t>
  </si>
  <si>
    <t xml:space="preserve">This number will increase  </t>
  </si>
  <si>
    <t>Tax Income</t>
  </si>
  <si>
    <t>Donations, Reimbursements, Vending Machines</t>
  </si>
  <si>
    <t>SGA- Jeans Day, Candle, Pennies for Patients</t>
  </si>
  <si>
    <t>Ten Square/Independent Contractors</t>
  </si>
  <si>
    <t>Roof Repairs</t>
  </si>
  <si>
    <t>FY 14 BUDGET (7%)</t>
  </si>
  <si>
    <t>FY 14 BUDGET (5%)</t>
  </si>
  <si>
    <t>100,000*</t>
  </si>
  <si>
    <r>
      <t xml:space="preserve">Meridian Public Charter School                                                                        As of 05/09/2014                                    </t>
    </r>
    <r>
      <rPr>
        <i/>
        <sz val="14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</si>
</sst>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#,##0;\(#,##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4" fillId="0" borderId="0" xfId="3" applyFont="1" applyFill="1"/>
    <xf numFmtId="0" fontId="4" fillId="0" borderId="0" xfId="3" applyFont="1" applyFill="1" applyAlignment="1">
      <alignment horizontal="left"/>
    </xf>
    <xf numFmtId="165" fontId="4" fillId="0" borderId="1" xfId="3" applyNumberFormat="1" applyFont="1" applyFill="1" applyBorder="1"/>
    <xf numFmtId="0" fontId="4" fillId="0" borderId="1" xfId="3" applyFont="1" applyFill="1" applyBorder="1" applyAlignment="1">
      <alignment horizontal="left"/>
    </xf>
    <xf numFmtId="0" fontId="3" fillId="0" borderId="1" xfId="3" applyFont="1" applyFill="1" applyBorder="1" applyAlignment="1">
      <alignment horizontal="left"/>
    </xf>
    <xf numFmtId="0" fontId="3" fillId="0" borderId="1" xfId="3" applyFont="1" applyBorder="1"/>
    <xf numFmtId="164" fontId="4" fillId="0" borderId="1" xfId="2" applyNumberFormat="1" applyFont="1" applyFill="1" applyBorder="1"/>
    <xf numFmtId="0" fontId="3" fillId="0" borderId="1" xfId="3" applyFont="1" applyBorder="1" applyAlignment="1">
      <alignment horizontal="left"/>
    </xf>
    <xf numFmtId="0" fontId="4" fillId="0" borderId="1" xfId="3" quotePrefix="1" applyFont="1" applyBorder="1" applyAlignment="1">
      <alignment horizontal="left"/>
    </xf>
    <xf numFmtId="0" fontId="3" fillId="0" borderId="2" xfId="3" applyNumberFormat="1" applyFont="1" applyFill="1" applyBorder="1" applyAlignment="1">
      <alignment horizontal="left" vertical="center" wrapText="1"/>
    </xf>
    <xf numFmtId="164" fontId="4" fillId="0" borderId="3" xfId="2" applyNumberFormat="1" applyFont="1" applyFill="1" applyBorder="1"/>
    <xf numFmtId="165" fontId="3" fillId="0" borderId="1" xfId="3" applyNumberFormat="1" applyFont="1" applyFill="1" applyBorder="1"/>
    <xf numFmtId="164" fontId="3" fillId="0" borderId="1" xfId="2" applyNumberFormat="1" applyFont="1" applyFill="1" applyBorder="1"/>
    <xf numFmtId="165" fontId="3" fillId="0" borderId="4" xfId="3" applyNumberFormat="1" applyFont="1" applyFill="1" applyBorder="1"/>
    <xf numFmtId="165" fontId="4" fillId="0" borderId="3" xfId="3" applyNumberFormat="1" applyFont="1" applyFill="1" applyBorder="1"/>
    <xf numFmtId="43" fontId="4" fillId="0" borderId="3" xfId="2" applyFont="1" applyFill="1" applyBorder="1"/>
    <xf numFmtId="0" fontId="4" fillId="0" borderId="1" xfId="3" applyNumberFormat="1" applyFont="1" applyFill="1" applyBorder="1"/>
    <xf numFmtId="0" fontId="4" fillId="0" borderId="1" xfId="3" quotePrefix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3" applyFont="1" applyBorder="1" applyAlignment="1">
      <alignment horizontal="left"/>
    </xf>
    <xf numFmtId="0" fontId="3" fillId="0" borderId="1" xfId="3" quotePrefix="1" applyFont="1" applyBorder="1" applyAlignment="1">
      <alignment horizontal="left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165" fontId="3" fillId="0" borderId="3" xfId="3" applyNumberFormat="1" applyFont="1" applyFill="1" applyBorder="1"/>
    <xf numFmtId="165" fontId="5" fillId="0" borderId="3" xfId="3" applyNumberFormat="1" applyFont="1" applyFill="1" applyBorder="1"/>
    <xf numFmtId="164" fontId="4" fillId="0" borderId="1" xfId="1" applyNumberFormat="1" applyFont="1" applyFill="1" applyBorder="1"/>
    <xf numFmtId="0" fontId="3" fillId="0" borderId="1" xfId="3" applyFont="1" applyFill="1" applyBorder="1" applyAlignment="1">
      <alignment horizontal="left" vertical="top"/>
    </xf>
    <xf numFmtId="164" fontId="3" fillId="0" borderId="1" xfId="2" applyNumberFormat="1" applyFont="1" applyFill="1" applyBorder="1" applyAlignment="1">
      <alignment vertical="top"/>
    </xf>
    <xf numFmtId="0" fontId="3" fillId="0" borderId="8" xfId="3" applyNumberFormat="1" applyFont="1" applyFill="1" applyBorder="1" applyAlignment="1">
      <alignment horizontal="center" vertical="center" wrapText="1"/>
    </xf>
    <xf numFmtId="0" fontId="3" fillId="0" borderId="6" xfId="3" applyNumberFormat="1" applyFont="1" applyBorder="1" applyAlignment="1">
      <alignment horizontal="center"/>
    </xf>
    <xf numFmtId="164" fontId="3" fillId="0" borderId="9" xfId="2" applyNumberFormat="1" applyFont="1" applyBorder="1"/>
    <xf numFmtId="164" fontId="4" fillId="0" borderId="1" xfId="1" quotePrefix="1" applyNumberFormat="1" applyFont="1" applyBorder="1" applyAlignment="1">
      <alignment horizontal="left"/>
    </xf>
    <xf numFmtId="164" fontId="4" fillId="0" borderId="1" xfId="1" quotePrefix="1" applyNumberFormat="1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/>
    </xf>
    <xf numFmtId="164" fontId="4" fillId="0" borderId="6" xfId="1" applyNumberFormat="1" applyFont="1" applyFill="1" applyBorder="1" applyAlignment="1">
      <alignment horizontal="left"/>
    </xf>
    <xf numFmtId="164" fontId="4" fillId="2" borderId="1" xfId="1" applyNumberFormat="1" applyFont="1" applyFill="1" applyBorder="1" applyAlignment="1">
      <alignment horizontal="left"/>
    </xf>
    <xf numFmtId="164" fontId="3" fillId="0" borderId="1" xfId="1" applyNumberFormat="1" applyFont="1" applyBorder="1"/>
    <xf numFmtId="164" fontId="2" fillId="0" borderId="1" xfId="1" applyNumberFormat="1" applyFont="1" applyBorder="1"/>
    <xf numFmtId="164" fontId="3" fillId="0" borderId="1" xfId="1" applyNumberFormat="1" applyFont="1" applyBorder="1" applyAlignment="1">
      <alignment horizontal="left"/>
    </xf>
    <xf numFmtId="164" fontId="4" fillId="0" borderId="1" xfId="1" applyNumberFormat="1" applyFont="1" applyBorder="1"/>
    <xf numFmtId="164" fontId="3" fillId="0" borderId="1" xfId="1" quotePrefix="1" applyNumberFormat="1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left" vertical="top"/>
    </xf>
    <xf numFmtId="164" fontId="4" fillId="0" borderId="6" xfId="1" quotePrefix="1" applyNumberFormat="1" applyFont="1" applyFill="1" applyBorder="1" applyAlignment="1">
      <alignment horizontal="left"/>
    </xf>
    <xf numFmtId="164" fontId="4" fillId="0" borderId="6" xfId="1" applyNumberFormat="1" applyFont="1" applyBorder="1" applyAlignment="1">
      <alignment horizontal="left"/>
    </xf>
    <xf numFmtId="164" fontId="4" fillId="0" borderId="3" xfId="1" applyNumberFormat="1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2" borderId="1" xfId="1" quotePrefix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164" fontId="4" fillId="2" borderId="1" xfId="1" applyNumberFormat="1" applyFont="1" applyFill="1" applyBorder="1" applyAlignment="1">
      <alignment horizontal="left" vertical="center" wrapText="1"/>
    </xf>
    <xf numFmtId="164" fontId="4" fillId="2" borderId="6" xfId="1" applyNumberFormat="1" applyFont="1" applyFill="1" applyBorder="1" applyAlignment="1">
      <alignment horizontal="left"/>
    </xf>
    <xf numFmtId="164" fontId="4" fillId="0" borderId="5" xfId="1" applyNumberFormat="1" applyFont="1" applyFill="1" applyBorder="1" applyAlignment="1">
      <alignment horizontal="left"/>
    </xf>
    <xf numFmtId="0" fontId="4" fillId="0" borderId="1" xfId="3" applyFont="1" applyFill="1" applyBorder="1" applyAlignment="1">
      <alignment horizontal="left" vertical="top"/>
    </xf>
    <xf numFmtId="164" fontId="4" fillId="0" borderId="1" xfId="1" applyNumberFormat="1" applyFont="1" applyFill="1" applyBorder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left" indent="1"/>
    </xf>
    <xf numFmtId="0" fontId="0" fillId="3" borderId="0" xfId="0" applyFont="1" applyFill="1" applyAlignment="1">
      <alignment horizontal="left" indent="1"/>
    </xf>
    <xf numFmtId="164" fontId="3" fillId="0" borderId="1" xfId="3" applyNumberFormat="1" applyFont="1" applyFill="1" applyBorder="1"/>
    <xf numFmtId="165" fontId="3" fillId="0" borderId="0" xfId="3" applyNumberFormat="1" applyFont="1" applyFill="1" applyBorder="1"/>
    <xf numFmtId="0" fontId="3" fillId="0" borderId="0" xfId="3" applyFont="1" applyFill="1"/>
    <xf numFmtId="164" fontId="4" fillId="2" borderId="3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0" fontId="4" fillId="0" borderId="1" xfId="3" applyFont="1" applyFill="1" applyBorder="1" applyAlignment="1">
      <alignment horizontal="right"/>
    </xf>
    <xf numFmtId="165" fontId="5" fillId="0" borderId="1" xfId="3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165" fontId="4" fillId="0" borderId="0" xfId="3" applyNumberFormat="1" applyFont="1" applyFill="1" applyBorder="1"/>
    <xf numFmtId="0" fontId="3" fillId="2" borderId="1" xfId="3" applyFont="1" applyFill="1" applyBorder="1" applyAlignment="1">
      <alignment horizontal="left"/>
    </xf>
    <xf numFmtId="165" fontId="3" fillId="2" borderId="1" xfId="3" applyNumberFormat="1" applyFont="1" applyFill="1" applyBorder="1"/>
    <xf numFmtId="0" fontId="3" fillId="0" borderId="1" xfId="3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3" fillId="0" borderId="7" xfId="2" applyNumberFormat="1" applyFont="1" applyBorder="1" applyAlignment="1">
      <alignment horizontal="left"/>
    </xf>
    <xf numFmtId="0" fontId="3" fillId="0" borderId="1" xfId="3" applyNumberFormat="1" applyFont="1" applyBorder="1" applyAlignment="1">
      <alignment horizontal="left"/>
    </xf>
    <xf numFmtId="0" fontId="4" fillId="0" borderId="1" xfId="3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3" applyBorder="1" applyAlignment="1">
      <alignment horizontal="left"/>
    </xf>
    <xf numFmtId="164" fontId="4" fillId="0" borderId="1" xfId="3" applyNumberFormat="1" applyFont="1" applyBorder="1" applyAlignment="1">
      <alignment horizontal="left"/>
    </xf>
    <xf numFmtId="16" fontId="4" fillId="0" borderId="1" xfId="3" applyNumberFormat="1" applyFont="1" applyFill="1" applyBorder="1" applyAlignment="1">
      <alignment horizontal="left"/>
    </xf>
    <xf numFmtId="0" fontId="3" fillId="0" borderId="0" xfId="3" applyFont="1" applyFill="1" applyAlignment="1">
      <alignment horizontal="left"/>
    </xf>
    <xf numFmtId="0" fontId="0" fillId="0" borderId="0" xfId="0" applyAlignment="1">
      <alignment horizontal="left"/>
    </xf>
    <xf numFmtId="0" fontId="10" fillId="0" borderId="1" xfId="3" applyFont="1" applyFill="1" applyBorder="1" applyAlignment="1">
      <alignment horizontal="left"/>
    </xf>
    <xf numFmtId="164" fontId="10" fillId="0" borderId="3" xfId="1" applyNumberFormat="1" applyFont="1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7" fillId="0" borderId="11" xfId="0" applyFont="1" applyBorder="1" applyAlignment="1">
      <alignment horizontal="center"/>
    </xf>
    <xf numFmtId="0" fontId="3" fillId="0" borderId="2" xfId="3" applyNumberFormat="1" applyFont="1" applyFill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 vertical="center" wrapText="1"/>
    </xf>
  </cellXfs>
  <cellStyles count="10">
    <cellStyle name="Comma" xfId="1" builtinId="3"/>
    <cellStyle name="Comma 2" xfId="2"/>
    <cellStyle name="Followed Hyperlink" xfId="5" builtinId="9" hidden="1"/>
    <cellStyle name="Followed Hyperlink" xfId="7" builtinId="9" hidden="1"/>
    <cellStyle name="Followed Hyperlink" xfId="9" builtinId="9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aracooper\Library\Containers\com.apple.mail\Data\Library\Mail%20Downloads\BVA%20work%202012-04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5"/>
  <sheetViews>
    <sheetView tabSelected="1" topLeftCell="C1" workbookViewId="0">
      <pane ySplit="3" topLeftCell="A4" activePane="bottomLeft" state="frozen"/>
      <selection pane="bottomLeft" activeCell="J1" sqref="J1:N1048576"/>
    </sheetView>
  </sheetViews>
  <sheetFormatPr defaultColWidth="8.85546875" defaultRowHeight="15" x14ac:dyDescent="0.25"/>
  <cols>
    <col min="1" max="1" width="0.42578125" style="1" customWidth="1"/>
    <col min="2" max="2" width="1.85546875" hidden="1" customWidth="1"/>
    <col min="3" max="3" width="51.42578125" style="84" customWidth="1"/>
    <col min="4" max="4" width="12.85546875" hidden="1" customWidth="1"/>
    <col min="5" max="5" width="12.85546875" style="1" customWidth="1"/>
    <col min="6" max="6" width="0.140625" customWidth="1"/>
    <col min="7" max="7" width="14.85546875" hidden="1" customWidth="1"/>
    <col min="8" max="8" width="0.140625" customWidth="1"/>
    <col min="9" max="9" width="13.28515625" bestFit="1" customWidth="1"/>
  </cols>
  <sheetData>
    <row r="1" spans="1:9" ht="41.25" customHeight="1" thickBot="1" x14ac:dyDescent="0.3">
      <c r="C1" s="11" t="s">
        <v>265</v>
      </c>
      <c r="D1" s="30" t="s">
        <v>0</v>
      </c>
      <c r="E1" s="30"/>
      <c r="F1" s="30" t="s">
        <v>188</v>
      </c>
      <c r="G1" s="30" t="s">
        <v>189</v>
      </c>
      <c r="H1" s="30" t="s">
        <v>262</v>
      </c>
      <c r="I1" s="30" t="s">
        <v>263</v>
      </c>
    </row>
    <row r="2" spans="1:9" x14ac:dyDescent="0.25">
      <c r="C2" s="76"/>
      <c r="D2" s="32"/>
      <c r="E2" s="32"/>
      <c r="F2" s="32"/>
      <c r="G2" s="87"/>
      <c r="H2" s="88"/>
      <c r="I2" s="91"/>
    </row>
    <row r="3" spans="1:9" ht="15.75" thickBot="1" x14ac:dyDescent="0.3">
      <c r="C3" s="77" t="s">
        <v>1</v>
      </c>
      <c r="D3" s="31">
        <v>522</v>
      </c>
      <c r="E3" s="31"/>
      <c r="F3" s="31">
        <v>630</v>
      </c>
      <c r="G3" s="89">
        <v>630</v>
      </c>
      <c r="H3" s="90">
        <v>615</v>
      </c>
      <c r="I3" s="90">
        <v>615</v>
      </c>
    </row>
    <row r="4" spans="1:9" x14ac:dyDescent="0.25">
      <c r="C4" s="78"/>
      <c r="D4" s="18"/>
      <c r="E4" s="18"/>
      <c r="F4" s="18"/>
      <c r="I4" s="91"/>
    </row>
    <row r="5" spans="1:9" x14ac:dyDescent="0.25">
      <c r="C5" s="9" t="s">
        <v>2</v>
      </c>
      <c r="D5" s="9"/>
      <c r="E5" s="9"/>
      <c r="F5" s="9"/>
      <c r="I5" s="92"/>
    </row>
    <row r="6" spans="1:9" x14ac:dyDescent="0.25">
      <c r="C6" s="10"/>
      <c r="D6" s="10"/>
      <c r="E6" s="10"/>
      <c r="F6" s="10"/>
      <c r="I6" s="92"/>
    </row>
    <row r="7" spans="1:9" s="1" customFormat="1" x14ac:dyDescent="0.25">
      <c r="C7" s="10"/>
      <c r="D7" s="10"/>
      <c r="E7" s="10"/>
      <c r="F7" s="10"/>
      <c r="I7" s="92"/>
    </row>
    <row r="8" spans="1:9" x14ac:dyDescent="0.25">
      <c r="A8" s="60" t="s">
        <v>136</v>
      </c>
      <c r="C8" s="10" t="s">
        <v>3</v>
      </c>
      <c r="D8" s="33"/>
      <c r="E8" s="33"/>
      <c r="F8" s="33">
        <v>6725652</v>
      </c>
      <c r="G8" s="33">
        <v>6725652</v>
      </c>
      <c r="H8" s="33">
        <v>6583272</v>
      </c>
      <c r="I8" s="33">
        <v>6583272</v>
      </c>
    </row>
    <row r="9" spans="1:9" s="1" customFormat="1" x14ac:dyDescent="0.25">
      <c r="A9" s="60"/>
      <c r="C9" s="10"/>
      <c r="D9" s="33"/>
      <c r="E9" s="33"/>
      <c r="F9" s="33"/>
      <c r="G9" s="33"/>
      <c r="H9" s="33"/>
      <c r="I9" s="33"/>
    </row>
    <row r="10" spans="1:9" x14ac:dyDescent="0.25">
      <c r="A10" s="61" t="s">
        <v>137</v>
      </c>
      <c r="C10" s="19" t="s">
        <v>4</v>
      </c>
      <c r="D10" s="34"/>
      <c r="E10" s="34"/>
      <c r="F10" s="34">
        <v>1935360</v>
      </c>
      <c r="G10" s="34">
        <v>1935360</v>
      </c>
      <c r="H10" s="34">
        <v>1889280</v>
      </c>
      <c r="I10" s="34">
        <v>1889280</v>
      </c>
    </row>
    <row r="11" spans="1:9" x14ac:dyDescent="0.25">
      <c r="A11" s="60" t="s">
        <v>136</v>
      </c>
      <c r="C11" s="5" t="s">
        <v>5</v>
      </c>
      <c r="D11" s="35"/>
      <c r="E11" s="35"/>
      <c r="F11" s="35">
        <v>1775706</v>
      </c>
      <c r="G11" s="35">
        <v>1775706</v>
      </c>
      <c r="H11" s="35">
        <v>1775706</v>
      </c>
      <c r="I11" s="35">
        <v>1775706</v>
      </c>
    </row>
    <row r="12" spans="1:9" s="1" customFormat="1" x14ac:dyDescent="0.25">
      <c r="A12" s="60"/>
      <c r="C12" s="5" t="s">
        <v>252</v>
      </c>
      <c r="D12" s="35"/>
      <c r="E12" s="35">
        <v>876301</v>
      </c>
      <c r="F12" s="35"/>
      <c r="G12" s="35"/>
      <c r="H12" s="35"/>
      <c r="I12" s="35"/>
    </row>
    <row r="13" spans="1:9" s="1" customFormat="1" x14ac:dyDescent="0.25">
      <c r="A13" s="60"/>
      <c r="C13" s="5" t="s">
        <v>253</v>
      </c>
      <c r="D13" s="35"/>
      <c r="E13" s="35">
        <v>131977</v>
      </c>
      <c r="F13" s="35"/>
      <c r="G13" s="35"/>
      <c r="H13" s="35"/>
      <c r="I13" s="35"/>
    </row>
    <row r="14" spans="1:9" s="1" customFormat="1" x14ac:dyDescent="0.25">
      <c r="A14" s="60"/>
      <c r="C14" s="5" t="s">
        <v>254</v>
      </c>
      <c r="D14" s="35"/>
      <c r="E14" s="35">
        <v>767428</v>
      </c>
      <c r="F14" s="35"/>
      <c r="G14" s="35"/>
      <c r="H14" s="35"/>
      <c r="I14" s="35"/>
    </row>
    <row r="15" spans="1:9" s="1" customFormat="1" x14ac:dyDescent="0.25">
      <c r="A15" s="60"/>
      <c r="C15" s="5" t="s">
        <v>251</v>
      </c>
      <c r="D15" s="35"/>
      <c r="E15" s="35"/>
      <c r="F15" s="35">
        <v>540540</v>
      </c>
      <c r="G15" s="35">
        <v>540540</v>
      </c>
      <c r="H15" s="35">
        <v>540540</v>
      </c>
      <c r="I15" s="35">
        <v>540540</v>
      </c>
    </row>
    <row r="16" spans="1:9" x14ac:dyDescent="0.25">
      <c r="A16" s="60" t="s">
        <v>136</v>
      </c>
      <c r="C16" s="19" t="s">
        <v>6</v>
      </c>
      <c r="D16" s="48"/>
      <c r="E16" s="48">
        <v>0</v>
      </c>
      <c r="F16" s="48">
        <v>0</v>
      </c>
      <c r="G16" s="48"/>
      <c r="H16" s="48"/>
      <c r="I16" s="48"/>
    </row>
    <row r="17" spans="1:9" s="1" customFormat="1" x14ac:dyDescent="0.25">
      <c r="A17" s="60"/>
      <c r="C17" s="19" t="s">
        <v>255</v>
      </c>
      <c r="D17" s="34"/>
      <c r="E17" s="34"/>
      <c r="F17" s="34"/>
      <c r="G17" s="34"/>
      <c r="H17" s="34"/>
      <c r="I17" s="34"/>
    </row>
    <row r="18" spans="1:9" x14ac:dyDescent="0.25">
      <c r="C18" s="6" t="s">
        <v>7</v>
      </c>
      <c r="D18" s="36">
        <f>SUM(D8:D16)</f>
        <v>0</v>
      </c>
      <c r="E18" s="36"/>
      <c r="F18" s="36">
        <f>SUM(F8:F16)</f>
        <v>10977258</v>
      </c>
      <c r="G18" s="36">
        <f>SUM(G8:G16)</f>
        <v>10977258</v>
      </c>
      <c r="H18" s="36">
        <f>SUM(H8:H16)</f>
        <v>10788798</v>
      </c>
      <c r="I18" s="36">
        <f>SUM(I8:I16)</f>
        <v>10788798</v>
      </c>
    </row>
    <row r="19" spans="1:9" s="1" customFormat="1" x14ac:dyDescent="0.25">
      <c r="C19" s="6"/>
      <c r="D19" s="36"/>
      <c r="E19" s="36"/>
      <c r="F19" s="36"/>
      <c r="G19" s="36"/>
      <c r="H19" s="36"/>
      <c r="I19" s="36"/>
    </row>
    <row r="20" spans="1:9" x14ac:dyDescent="0.25">
      <c r="A20" s="60" t="s">
        <v>138</v>
      </c>
      <c r="C20" s="19" t="s">
        <v>8</v>
      </c>
      <c r="D20" s="34"/>
      <c r="E20" s="34"/>
      <c r="F20" s="34">
        <v>245759.04</v>
      </c>
      <c r="G20" s="34">
        <v>245759.04</v>
      </c>
      <c r="H20" s="34">
        <v>245759.04</v>
      </c>
      <c r="I20" s="34">
        <v>245759.04</v>
      </c>
    </row>
    <row r="21" spans="1:9" x14ac:dyDescent="0.25">
      <c r="A21" s="60" t="s">
        <v>138</v>
      </c>
      <c r="C21" s="19" t="s">
        <v>9</v>
      </c>
      <c r="D21" s="34"/>
      <c r="E21" s="34"/>
      <c r="F21" s="34">
        <v>64326.35</v>
      </c>
      <c r="G21" s="34">
        <v>64326.35</v>
      </c>
      <c r="H21" s="34">
        <v>64326.35</v>
      </c>
      <c r="I21" s="34">
        <v>64326.35</v>
      </c>
    </row>
    <row r="22" spans="1:9" x14ac:dyDescent="0.25">
      <c r="A22" s="60" t="s">
        <v>138</v>
      </c>
      <c r="C22" s="5" t="s">
        <v>10</v>
      </c>
      <c r="D22" s="35"/>
      <c r="E22" s="35"/>
      <c r="F22" s="35">
        <v>13472.59</v>
      </c>
      <c r="G22" s="35">
        <v>13472.59</v>
      </c>
      <c r="H22" s="35">
        <v>13472.59</v>
      </c>
      <c r="I22" s="35">
        <v>13472.59</v>
      </c>
    </row>
    <row r="23" spans="1:9" x14ac:dyDescent="0.25">
      <c r="A23" s="60" t="s">
        <v>138</v>
      </c>
      <c r="C23" s="5" t="s">
        <v>11</v>
      </c>
      <c r="D23" s="35"/>
      <c r="E23" s="35"/>
      <c r="F23" s="35">
        <v>92378.4</v>
      </c>
      <c r="G23" s="35">
        <v>92378.4</v>
      </c>
      <c r="H23" s="35">
        <v>92378.4</v>
      </c>
      <c r="I23" s="35">
        <v>92378.4</v>
      </c>
    </row>
    <row r="24" spans="1:9" x14ac:dyDescent="0.25">
      <c r="A24" s="60" t="s">
        <v>138</v>
      </c>
      <c r="C24" s="5" t="s">
        <v>12</v>
      </c>
      <c r="D24" s="35"/>
      <c r="E24" s="35"/>
      <c r="F24" s="37">
        <v>1543.64</v>
      </c>
      <c r="G24" s="37">
        <v>1543.64</v>
      </c>
      <c r="H24" s="37">
        <v>1543.64</v>
      </c>
      <c r="I24" s="37">
        <v>1543.64</v>
      </c>
    </row>
    <row r="25" spans="1:9" x14ac:dyDescent="0.25">
      <c r="C25" s="6" t="s">
        <v>13</v>
      </c>
      <c r="D25" s="36">
        <f>SUM(D20:D24)</f>
        <v>0</v>
      </c>
      <c r="E25" s="36"/>
      <c r="F25" s="36">
        <f>SUM(F20:F24)</f>
        <v>417480.02</v>
      </c>
      <c r="G25" s="36">
        <f>SUM(G20:G24)</f>
        <v>417480.02</v>
      </c>
      <c r="H25" s="36">
        <f>SUM(H20:H24)</f>
        <v>417480.02</v>
      </c>
      <c r="I25" s="36">
        <f>SUM(I20:I24)</f>
        <v>417480.02</v>
      </c>
    </row>
    <row r="26" spans="1:9" s="1" customFormat="1" x14ac:dyDescent="0.25">
      <c r="C26" s="6"/>
      <c r="D26" s="36"/>
      <c r="E26" s="36"/>
      <c r="F26" s="36"/>
      <c r="G26" s="36"/>
      <c r="H26" s="36"/>
      <c r="I26" s="36"/>
    </row>
    <row r="27" spans="1:9" x14ac:dyDescent="0.25">
      <c r="A27" s="60" t="s">
        <v>139</v>
      </c>
      <c r="C27" s="19" t="s">
        <v>14</v>
      </c>
      <c r="D27" s="34"/>
      <c r="E27" s="34"/>
      <c r="F27" s="34">
        <v>170451</v>
      </c>
      <c r="G27" s="34">
        <v>170451</v>
      </c>
      <c r="H27" s="34">
        <v>170451</v>
      </c>
      <c r="I27" s="34">
        <v>170451</v>
      </c>
    </row>
    <row r="28" spans="1:9" s="1" customFormat="1" x14ac:dyDescent="0.25">
      <c r="A28" s="60"/>
      <c r="C28" s="19" t="s">
        <v>184</v>
      </c>
      <c r="D28" s="34"/>
      <c r="E28" s="34">
        <v>0</v>
      </c>
      <c r="F28" s="34">
        <v>0</v>
      </c>
      <c r="G28" s="34">
        <v>0</v>
      </c>
      <c r="H28" s="34">
        <v>0</v>
      </c>
      <c r="I28" s="34">
        <v>0</v>
      </c>
    </row>
    <row r="29" spans="1:9" x14ac:dyDescent="0.25">
      <c r="A29" s="60" t="s">
        <v>132</v>
      </c>
      <c r="C29" s="79" t="s">
        <v>180</v>
      </c>
      <c r="D29" s="35"/>
      <c r="E29" s="35"/>
      <c r="F29" s="35">
        <v>92000</v>
      </c>
      <c r="G29" s="35">
        <v>92000</v>
      </c>
      <c r="H29" s="35">
        <v>92000</v>
      </c>
      <c r="I29" s="35">
        <v>92000</v>
      </c>
    </row>
    <row r="30" spans="1:9" s="1" customFormat="1" x14ac:dyDescent="0.25">
      <c r="A30" s="60"/>
      <c r="C30" s="79" t="s">
        <v>181</v>
      </c>
      <c r="D30" s="35"/>
      <c r="E30" s="35"/>
      <c r="F30" s="35">
        <v>30000</v>
      </c>
      <c r="G30" s="35">
        <v>30000</v>
      </c>
      <c r="H30" s="35">
        <v>30000</v>
      </c>
      <c r="I30" s="35">
        <v>30000</v>
      </c>
    </row>
    <row r="31" spans="1:9" s="1" customFormat="1" x14ac:dyDescent="0.25">
      <c r="A31" s="60"/>
      <c r="C31" s="75" t="s">
        <v>256</v>
      </c>
      <c r="D31" s="35"/>
      <c r="E31" s="35">
        <v>30000</v>
      </c>
      <c r="F31" s="35"/>
      <c r="G31" s="35"/>
      <c r="H31" s="35"/>
      <c r="I31" s="35"/>
    </row>
    <row r="32" spans="1:9" s="1" customFormat="1" x14ac:dyDescent="0.25">
      <c r="A32" s="60"/>
      <c r="C32" s="79" t="s">
        <v>185</v>
      </c>
      <c r="D32" s="35"/>
      <c r="E32" s="35"/>
      <c r="F32" s="35">
        <v>28000</v>
      </c>
      <c r="G32" s="35">
        <v>28000</v>
      </c>
      <c r="H32" s="35">
        <v>28000</v>
      </c>
      <c r="I32" s="35">
        <v>28000</v>
      </c>
    </row>
    <row r="33" spans="1:9" s="1" customFormat="1" x14ac:dyDescent="0.25">
      <c r="A33" s="60"/>
      <c r="C33" s="79" t="s">
        <v>182</v>
      </c>
      <c r="D33" s="35"/>
      <c r="E33" s="35"/>
      <c r="F33" s="35">
        <v>25000</v>
      </c>
      <c r="G33" s="35">
        <v>25000</v>
      </c>
      <c r="H33" s="35">
        <v>25000</v>
      </c>
      <c r="I33" s="35">
        <v>25000</v>
      </c>
    </row>
    <row r="34" spans="1:9" s="1" customFormat="1" x14ac:dyDescent="0.25">
      <c r="A34" s="60"/>
      <c r="C34" s="75" t="s">
        <v>250</v>
      </c>
      <c r="D34" s="35"/>
      <c r="E34" s="35">
        <v>207000</v>
      </c>
      <c r="F34" s="35">
        <v>207000</v>
      </c>
      <c r="G34" s="35">
        <v>207000</v>
      </c>
      <c r="H34" s="35">
        <v>207000</v>
      </c>
      <c r="I34" s="35">
        <v>207000</v>
      </c>
    </row>
    <row r="35" spans="1:9" s="1" customFormat="1" x14ac:dyDescent="0.25">
      <c r="A35" s="60"/>
      <c r="C35" s="93" t="s">
        <v>183</v>
      </c>
      <c r="D35" s="35"/>
      <c r="E35" s="35"/>
      <c r="F35" s="37">
        <v>2500</v>
      </c>
      <c r="G35" s="37">
        <v>2500</v>
      </c>
      <c r="H35" s="37">
        <v>2500</v>
      </c>
      <c r="I35" s="37">
        <v>2500</v>
      </c>
    </row>
    <row r="36" spans="1:9" x14ac:dyDescent="0.25">
      <c r="C36" s="6" t="s">
        <v>15</v>
      </c>
      <c r="D36" s="36">
        <f>SUM(D27:D30)</f>
        <v>0</v>
      </c>
      <c r="E36" s="36"/>
      <c r="F36" s="36">
        <f>SUM(F27:F35)</f>
        <v>554951</v>
      </c>
      <c r="G36" s="36">
        <f>SUM(G27:G35)</f>
        <v>554951</v>
      </c>
      <c r="H36" s="36">
        <f>SUM(H27:H35)</f>
        <v>554951</v>
      </c>
      <c r="I36" s="36">
        <f>SUM(I27:I35)</f>
        <v>554951</v>
      </c>
    </row>
    <row r="37" spans="1:9" x14ac:dyDescent="0.25">
      <c r="C37" s="5"/>
      <c r="D37" s="35"/>
      <c r="E37" s="35"/>
      <c r="F37" s="35"/>
      <c r="G37" s="35"/>
      <c r="H37" s="35"/>
      <c r="I37" s="35"/>
    </row>
    <row r="38" spans="1:9" x14ac:dyDescent="0.25">
      <c r="C38" s="19" t="s">
        <v>16</v>
      </c>
      <c r="D38" s="48"/>
      <c r="E38" s="48"/>
      <c r="F38" s="48">
        <v>10000</v>
      </c>
      <c r="G38" s="48">
        <v>10000</v>
      </c>
      <c r="H38" s="48">
        <v>10000</v>
      </c>
      <c r="I38" s="48">
        <v>10000</v>
      </c>
    </row>
    <row r="39" spans="1:9" x14ac:dyDescent="0.25">
      <c r="C39" s="6" t="s">
        <v>17</v>
      </c>
      <c r="D39" s="36">
        <f>SUM(D38)</f>
        <v>0</v>
      </c>
      <c r="E39" s="36"/>
      <c r="F39" s="36">
        <f>SUM(F38)</f>
        <v>10000</v>
      </c>
      <c r="G39" s="36">
        <f>SUM(G38)</f>
        <v>10000</v>
      </c>
      <c r="H39" s="36">
        <f>SUM(H38)</f>
        <v>10000</v>
      </c>
      <c r="I39" s="36">
        <f>SUM(I38)</f>
        <v>10000</v>
      </c>
    </row>
    <row r="40" spans="1:9" s="1" customFormat="1" x14ac:dyDescent="0.25">
      <c r="C40" s="6"/>
      <c r="D40" s="36"/>
      <c r="E40" s="36"/>
      <c r="F40" s="36"/>
      <c r="G40" s="36"/>
      <c r="H40" s="36"/>
      <c r="I40" s="36"/>
    </row>
    <row r="41" spans="1:9" x14ac:dyDescent="0.25">
      <c r="A41" s="60" t="s">
        <v>140</v>
      </c>
      <c r="C41" s="5" t="s">
        <v>18</v>
      </c>
      <c r="D41" s="35"/>
      <c r="E41" s="35"/>
      <c r="F41" s="35">
        <v>80000</v>
      </c>
      <c r="G41" s="35">
        <v>80000</v>
      </c>
      <c r="H41" s="35">
        <v>80000</v>
      </c>
      <c r="I41" s="35">
        <v>80000</v>
      </c>
    </row>
    <row r="42" spans="1:9" s="1" customFormat="1" x14ac:dyDescent="0.25">
      <c r="A42" s="60" t="s">
        <v>175</v>
      </c>
      <c r="C42" s="57" t="s">
        <v>135</v>
      </c>
      <c r="D42" s="58"/>
      <c r="E42" s="58"/>
      <c r="F42" s="58"/>
      <c r="G42" s="58"/>
      <c r="H42" s="58"/>
      <c r="I42" s="58"/>
    </row>
    <row r="43" spans="1:9" x14ac:dyDescent="0.25">
      <c r="A43" s="60" t="s">
        <v>133</v>
      </c>
      <c r="C43" s="5" t="s">
        <v>19</v>
      </c>
      <c r="D43" s="35"/>
      <c r="E43" s="35"/>
      <c r="F43" s="35">
        <v>5000</v>
      </c>
      <c r="G43" s="35">
        <v>5000</v>
      </c>
      <c r="H43" s="35">
        <v>5000</v>
      </c>
      <c r="I43" s="35">
        <v>5000</v>
      </c>
    </row>
    <row r="44" spans="1:9" s="1" customFormat="1" x14ac:dyDescent="0.25">
      <c r="A44" s="60"/>
      <c r="C44" s="5" t="s">
        <v>259</v>
      </c>
      <c r="D44" s="35"/>
      <c r="E44" s="35"/>
      <c r="F44" s="35"/>
      <c r="G44" s="35"/>
      <c r="H44" s="35"/>
      <c r="I44" s="35"/>
    </row>
    <row r="45" spans="1:9" x14ac:dyDescent="0.25">
      <c r="A45" s="60" t="s">
        <v>133</v>
      </c>
      <c r="C45" s="5" t="s">
        <v>20</v>
      </c>
      <c r="D45" s="35"/>
      <c r="E45" s="35"/>
      <c r="F45" s="35">
        <v>85000</v>
      </c>
      <c r="G45" s="35">
        <v>85000</v>
      </c>
      <c r="H45" s="35">
        <v>85000</v>
      </c>
      <c r="I45" s="35">
        <v>85000</v>
      </c>
    </row>
    <row r="46" spans="1:9" s="1" customFormat="1" x14ac:dyDescent="0.25">
      <c r="A46" s="60"/>
      <c r="C46" s="57" t="s">
        <v>257</v>
      </c>
      <c r="D46" s="35"/>
      <c r="E46" s="35">
        <v>65000</v>
      </c>
      <c r="F46" s="35"/>
      <c r="G46" s="35"/>
      <c r="H46" s="35"/>
      <c r="I46" s="35"/>
    </row>
    <row r="47" spans="1:9" s="1" customFormat="1" x14ac:dyDescent="0.25">
      <c r="A47" s="60"/>
      <c r="C47" s="57" t="s">
        <v>258</v>
      </c>
      <c r="D47" s="35"/>
      <c r="E47" s="35">
        <v>20000</v>
      </c>
      <c r="F47" s="35"/>
      <c r="G47" s="35"/>
      <c r="H47" s="35"/>
      <c r="I47" s="35"/>
    </row>
    <row r="48" spans="1:9" x14ac:dyDescent="0.25">
      <c r="A48" s="60" t="s">
        <v>133</v>
      </c>
      <c r="C48" s="21" t="s">
        <v>21</v>
      </c>
      <c r="D48" s="49"/>
      <c r="E48" s="49"/>
      <c r="F48" s="49"/>
      <c r="G48" s="49"/>
      <c r="H48" s="49"/>
      <c r="I48" s="49"/>
    </row>
    <row r="49" spans="1:9" x14ac:dyDescent="0.25">
      <c r="C49" s="9" t="s">
        <v>22</v>
      </c>
      <c r="D49" s="39">
        <f>SUM(D41:D48)</f>
        <v>0</v>
      </c>
      <c r="E49" s="39"/>
      <c r="F49" s="39">
        <f>SUM(F41:F48)</f>
        <v>170000</v>
      </c>
      <c r="G49" s="39">
        <f>SUM(G41:G48)</f>
        <v>170000</v>
      </c>
      <c r="H49" s="39">
        <f>SUM(H41:H48)</f>
        <v>170000</v>
      </c>
      <c r="I49" s="39">
        <f>SUM(I41:I48)</f>
        <v>170000</v>
      </c>
    </row>
    <row r="50" spans="1:9" x14ac:dyDescent="0.25">
      <c r="C50" s="80"/>
      <c r="D50" s="40"/>
      <c r="E50" s="40"/>
      <c r="F50" s="40"/>
      <c r="G50" s="40"/>
      <c r="H50" s="40"/>
      <c r="I50" s="40"/>
    </row>
    <row r="51" spans="1:9" x14ac:dyDescent="0.25">
      <c r="C51" s="9" t="s">
        <v>23</v>
      </c>
      <c r="D51" s="14">
        <f>D49+D39+D36+D25+D18</f>
        <v>0</v>
      </c>
      <c r="E51" s="14"/>
      <c r="F51" s="14">
        <f>F49+F39+F36+F25+F18</f>
        <v>12129689.02</v>
      </c>
      <c r="G51" s="14">
        <f>G49+G39+G36+G25+G18</f>
        <v>12129689.02</v>
      </c>
      <c r="H51" s="14">
        <f>H49+H39+H36+H25+H18</f>
        <v>11941229.02</v>
      </c>
      <c r="I51" s="14">
        <f>I49+I39+I36+I25+I18</f>
        <v>11941229.02</v>
      </c>
    </row>
    <row r="52" spans="1:9" x14ac:dyDescent="0.25">
      <c r="C52" s="81"/>
      <c r="D52" s="42"/>
      <c r="E52" s="42"/>
      <c r="F52" s="42"/>
      <c r="H52" s="1"/>
      <c r="I52" s="92"/>
    </row>
    <row r="53" spans="1:9" x14ac:dyDescent="0.25">
      <c r="C53" s="9" t="s">
        <v>24</v>
      </c>
      <c r="D53" s="41"/>
      <c r="E53" s="41"/>
      <c r="F53" s="41"/>
      <c r="H53" s="1"/>
      <c r="I53" s="92"/>
    </row>
    <row r="54" spans="1:9" x14ac:dyDescent="0.25">
      <c r="C54" s="80"/>
      <c r="D54" s="40"/>
      <c r="E54" s="40"/>
      <c r="F54" s="40"/>
      <c r="H54" s="1"/>
      <c r="I54" s="92"/>
    </row>
    <row r="55" spans="1:9" x14ac:dyDescent="0.25">
      <c r="C55" s="22" t="s">
        <v>25</v>
      </c>
      <c r="D55" s="43"/>
      <c r="E55" s="43"/>
      <c r="F55" s="43"/>
      <c r="H55" s="1"/>
      <c r="I55" s="92"/>
    </row>
    <row r="56" spans="1:9" x14ac:dyDescent="0.25">
      <c r="A56" s="60" t="s">
        <v>141</v>
      </c>
      <c r="C56" s="22" t="s">
        <v>26</v>
      </c>
      <c r="D56" s="52"/>
      <c r="E56" s="52"/>
      <c r="F56" s="43">
        <v>279400</v>
      </c>
      <c r="G56" s="43">
        <v>271780</v>
      </c>
      <c r="H56" s="43">
        <v>271780</v>
      </c>
      <c r="I56" s="43">
        <v>277200</v>
      </c>
    </row>
    <row r="57" spans="1:9" x14ac:dyDescent="0.25">
      <c r="A57" s="60" t="s">
        <v>142</v>
      </c>
      <c r="C57" s="9" t="s">
        <v>27</v>
      </c>
      <c r="D57" s="53"/>
      <c r="E57" s="53"/>
      <c r="F57" s="41">
        <v>1624419.84</v>
      </c>
      <c r="G57" s="41">
        <v>1595935.66</v>
      </c>
      <c r="H57" s="41">
        <v>1595935.66</v>
      </c>
      <c r="I57" s="41">
        <v>1675114.59</v>
      </c>
    </row>
    <row r="58" spans="1:9" ht="29.25" customHeight="1" x14ac:dyDescent="0.25">
      <c r="A58" s="60" t="s">
        <v>143</v>
      </c>
      <c r="C58" s="23" t="s">
        <v>28</v>
      </c>
      <c r="D58" s="54"/>
      <c r="E58" s="54"/>
      <c r="F58" s="44">
        <v>2532982.17</v>
      </c>
      <c r="G58" s="44">
        <v>2468973.56</v>
      </c>
      <c r="H58" s="44">
        <v>2468973.56</v>
      </c>
      <c r="I58" s="94">
        <v>2380786.36</v>
      </c>
    </row>
    <row r="59" spans="1:9" ht="25.5" customHeight="1" x14ac:dyDescent="0.25">
      <c r="A59" s="60" t="s">
        <v>143</v>
      </c>
      <c r="C59" s="24" t="s">
        <v>29</v>
      </c>
      <c r="D59" s="54"/>
      <c r="E59" s="54"/>
      <c r="F59" s="45"/>
      <c r="G59" s="45"/>
      <c r="H59" s="45"/>
      <c r="I59" s="45"/>
    </row>
    <row r="60" spans="1:9" ht="30" customHeight="1" x14ac:dyDescent="0.25">
      <c r="A60" s="60" t="s">
        <v>143</v>
      </c>
      <c r="C60" s="23" t="s">
        <v>30</v>
      </c>
      <c r="D60" s="54"/>
      <c r="E60" s="54"/>
      <c r="F60" s="44"/>
      <c r="G60" s="44"/>
      <c r="H60" s="44"/>
      <c r="I60" s="44"/>
    </row>
    <row r="61" spans="1:9" s="1" customFormat="1" ht="17.25" customHeight="1" x14ac:dyDescent="0.25">
      <c r="A61" s="60"/>
      <c r="C61" s="23" t="s">
        <v>178</v>
      </c>
      <c r="D61" s="54"/>
      <c r="E61" s="54"/>
      <c r="F61" s="44"/>
      <c r="G61" s="44"/>
      <c r="H61" s="44"/>
      <c r="I61" s="44"/>
    </row>
    <row r="62" spans="1:9" x14ac:dyDescent="0.25">
      <c r="A62" s="60" t="s">
        <v>143</v>
      </c>
      <c r="C62" s="5" t="s">
        <v>31</v>
      </c>
      <c r="D62" s="38"/>
      <c r="E62" s="38"/>
      <c r="F62" s="35"/>
      <c r="G62" s="35"/>
      <c r="H62" s="35"/>
      <c r="I62" s="35"/>
    </row>
    <row r="63" spans="1:9" x14ac:dyDescent="0.25">
      <c r="A63" s="60" t="s">
        <v>143</v>
      </c>
      <c r="C63" s="5" t="s">
        <v>32</v>
      </c>
      <c r="D63" s="38"/>
      <c r="E63" s="38"/>
      <c r="F63" s="35"/>
      <c r="G63" s="35"/>
      <c r="H63" s="35"/>
      <c r="I63" s="35"/>
    </row>
    <row r="64" spans="1:9" x14ac:dyDescent="0.25">
      <c r="A64" s="60" t="s">
        <v>143</v>
      </c>
      <c r="C64" s="85" t="s">
        <v>33</v>
      </c>
      <c r="D64" s="55"/>
      <c r="E64" s="65"/>
      <c r="F64" s="86">
        <v>190000</v>
      </c>
      <c r="G64" s="86">
        <v>190000</v>
      </c>
      <c r="H64" s="86">
        <v>190000</v>
      </c>
      <c r="I64" s="86">
        <v>190000</v>
      </c>
    </row>
    <row r="65" spans="1:9" x14ac:dyDescent="0.25">
      <c r="C65" s="6" t="s">
        <v>34</v>
      </c>
      <c r="D65" s="36">
        <f>SUM(D58:D64)</f>
        <v>0</v>
      </c>
      <c r="E65" s="36"/>
      <c r="F65" s="36">
        <f>SUM(F58:F64)</f>
        <v>2722982.17</v>
      </c>
      <c r="G65" s="36">
        <f>SUM(G58:G64)</f>
        <v>2658973.56</v>
      </c>
      <c r="H65" s="36">
        <f>SUM(H58:H64)</f>
        <v>2658973.56</v>
      </c>
      <c r="I65" s="36">
        <f>SUM(I58:I64)</f>
        <v>2570786.36</v>
      </c>
    </row>
    <row r="66" spans="1:9" x14ac:dyDescent="0.25">
      <c r="A66" s="60" t="s">
        <v>144</v>
      </c>
      <c r="C66" s="5" t="s">
        <v>35</v>
      </c>
      <c r="D66" s="35"/>
      <c r="E66" s="35"/>
      <c r="F66" s="35">
        <f>697205.41+479859.89</f>
        <v>1177065.3</v>
      </c>
      <c r="G66" s="35">
        <f>678190.72+466772.8</f>
        <v>1144963.52</v>
      </c>
      <c r="H66" s="35">
        <f>678190.72+466772.8</f>
        <v>1144963.52</v>
      </c>
      <c r="I66" s="35">
        <f>665574.26+817562.87</f>
        <v>1483137.13</v>
      </c>
    </row>
    <row r="67" spans="1:9" x14ac:dyDescent="0.25">
      <c r="A67" s="60" t="s">
        <v>144</v>
      </c>
      <c r="C67" s="5" t="s">
        <v>36</v>
      </c>
      <c r="D67" s="35"/>
      <c r="E67" s="35"/>
      <c r="F67" s="35"/>
      <c r="G67" s="35"/>
      <c r="H67" s="35"/>
      <c r="I67" s="35"/>
    </row>
    <row r="68" spans="1:9" s="1" customFormat="1" x14ac:dyDescent="0.25">
      <c r="A68" s="60"/>
      <c r="C68" s="5" t="s">
        <v>177</v>
      </c>
      <c r="D68" s="35"/>
      <c r="E68" s="35"/>
      <c r="F68" s="35"/>
      <c r="G68" s="35"/>
      <c r="H68" s="35"/>
      <c r="I68" s="35"/>
    </row>
    <row r="69" spans="1:9" s="1" customFormat="1" x14ac:dyDescent="0.25">
      <c r="A69" s="60"/>
      <c r="C69" s="5" t="s">
        <v>176</v>
      </c>
      <c r="D69" s="35"/>
      <c r="E69" s="35"/>
      <c r="F69" s="35">
        <v>81000</v>
      </c>
      <c r="G69" s="35">
        <v>81000</v>
      </c>
      <c r="H69" s="35">
        <v>81000</v>
      </c>
      <c r="I69" s="35">
        <v>81000</v>
      </c>
    </row>
    <row r="70" spans="1:9" x14ac:dyDescent="0.25">
      <c r="A70" s="60" t="s">
        <v>144</v>
      </c>
      <c r="C70" s="5" t="s">
        <v>37</v>
      </c>
      <c r="D70" s="35"/>
      <c r="E70" s="35"/>
      <c r="F70" s="35">
        <v>94370.75</v>
      </c>
      <c r="G70" s="35">
        <v>91797</v>
      </c>
      <c r="H70" s="35">
        <v>91797</v>
      </c>
      <c r="I70" s="35">
        <v>90081.17</v>
      </c>
    </row>
    <row r="71" spans="1:9" x14ac:dyDescent="0.25">
      <c r="A71" s="60" t="s">
        <v>144</v>
      </c>
      <c r="C71" s="5" t="s">
        <v>245</v>
      </c>
      <c r="D71" s="35"/>
      <c r="E71" s="35"/>
      <c r="F71" s="35">
        <v>80000</v>
      </c>
      <c r="G71" s="35">
        <v>80000</v>
      </c>
      <c r="H71" s="35">
        <v>80000</v>
      </c>
      <c r="I71" s="35">
        <v>80000</v>
      </c>
    </row>
    <row r="72" spans="1:9" s="1" customFormat="1" x14ac:dyDescent="0.25">
      <c r="A72" s="60"/>
      <c r="C72" s="5" t="s">
        <v>246</v>
      </c>
      <c r="D72" s="35"/>
      <c r="E72" s="35"/>
      <c r="F72" s="35">
        <v>9000</v>
      </c>
      <c r="G72" s="35">
        <v>9000</v>
      </c>
      <c r="H72" s="35">
        <v>9000</v>
      </c>
      <c r="I72" s="35">
        <v>9000</v>
      </c>
    </row>
    <row r="73" spans="1:9" s="1" customFormat="1" x14ac:dyDescent="0.25">
      <c r="A73" s="60"/>
      <c r="C73" s="5"/>
      <c r="D73" s="35"/>
      <c r="E73" s="35"/>
      <c r="F73" s="35"/>
      <c r="G73" s="35"/>
      <c r="H73" s="35"/>
      <c r="I73" s="35"/>
    </row>
    <row r="74" spans="1:9" x14ac:dyDescent="0.25">
      <c r="A74" s="60" t="s">
        <v>144</v>
      </c>
      <c r="C74" s="5" t="s">
        <v>38</v>
      </c>
      <c r="D74" s="37"/>
      <c r="E74" s="50"/>
      <c r="F74" s="50">
        <v>37800</v>
      </c>
      <c r="G74" s="50">
        <v>37800</v>
      </c>
      <c r="H74" s="50">
        <v>37800</v>
      </c>
      <c r="I74" s="50">
        <v>37800</v>
      </c>
    </row>
    <row r="75" spans="1:9" s="1" customFormat="1" x14ac:dyDescent="0.25">
      <c r="A75" s="60"/>
      <c r="C75" s="68" t="s">
        <v>247</v>
      </c>
      <c r="D75" s="35"/>
      <c r="E75" s="35">
        <v>37800</v>
      </c>
      <c r="F75" s="35"/>
      <c r="G75" s="35"/>
      <c r="H75" s="35"/>
      <c r="I75" s="35"/>
    </row>
    <row r="76" spans="1:9" x14ac:dyDescent="0.25">
      <c r="C76" s="6" t="s">
        <v>39</v>
      </c>
      <c r="D76" s="36">
        <f>SUM(D66:D74)</f>
        <v>0</v>
      </c>
      <c r="E76" s="36"/>
      <c r="F76" s="36">
        <f>SUM(F66:F74)</f>
        <v>1479236.05</v>
      </c>
      <c r="G76" s="36">
        <f>SUM(G66:G74)</f>
        <v>1444560.52</v>
      </c>
      <c r="H76" s="36">
        <f>SUM(H66:H74)</f>
        <v>1444560.52</v>
      </c>
      <c r="I76" s="36">
        <f>SUM(I66:I74)</f>
        <v>1781018.2999999998</v>
      </c>
    </row>
    <row r="77" spans="1:9" s="1" customFormat="1" x14ac:dyDescent="0.25">
      <c r="C77" s="6"/>
      <c r="D77" s="36"/>
      <c r="E77" s="36"/>
      <c r="F77" s="36"/>
      <c r="G77" s="36"/>
      <c r="H77" s="36"/>
      <c r="I77" s="36"/>
    </row>
    <row r="78" spans="1:9" x14ac:dyDescent="0.25">
      <c r="A78" s="60" t="s">
        <v>145</v>
      </c>
      <c r="C78" s="5" t="s">
        <v>40</v>
      </c>
      <c r="D78" s="35"/>
      <c r="E78" s="35"/>
      <c r="F78" s="37">
        <f>193626.92*1.015</f>
        <v>196531.32379999998</v>
      </c>
      <c r="G78" s="37">
        <f>188346.18*1.015</f>
        <v>191171.37269999998</v>
      </c>
      <c r="H78" s="37">
        <f>188346.18*1.015</f>
        <v>191171.37269999998</v>
      </c>
      <c r="I78" s="37">
        <v>184852.6</v>
      </c>
    </row>
    <row r="79" spans="1:9" x14ac:dyDescent="0.25">
      <c r="C79" s="6" t="s">
        <v>41</v>
      </c>
      <c r="D79" s="36">
        <v>153378</v>
      </c>
      <c r="E79" s="36"/>
      <c r="F79" s="36">
        <f>SUM(F78)</f>
        <v>196531.32379999998</v>
      </c>
      <c r="G79" s="36">
        <f>SUM(G78)</f>
        <v>191171.37269999998</v>
      </c>
      <c r="H79" s="36">
        <f>SUM(H78)</f>
        <v>191171.37269999998</v>
      </c>
      <c r="I79" s="36">
        <f>SUM(I78)</f>
        <v>184852.6</v>
      </c>
    </row>
    <row r="80" spans="1:9" x14ac:dyDescent="0.25">
      <c r="C80" s="6"/>
      <c r="D80" s="36"/>
      <c r="E80" s="36"/>
      <c r="F80" s="36"/>
      <c r="G80" s="36"/>
      <c r="H80" s="36"/>
      <c r="I80" s="36"/>
    </row>
    <row r="81" spans="1:9" x14ac:dyDescent="0.25">
      <c r="C81" s="6" t="s">
        <v>42</v>
      </c>
      <c r="D81" s="13">
        <f>D79+D76+D65+D57+D56</f>
        <v>153378</v>
      </c>
      <c r="E81" s="13"/>
      <c r="F81" s="13">
        <f>F79+F76+F65+F57+F56</f>
        <v>6302569.3838</v>
      </c>
      <c r="G81" s="13">
        <f>G79+G76+G65+G57+G56</f>
        <v>6162421.1127000004</v>
      </c>
      <c r="H81" s="13">
        <f>H79+H76+H65+H57+H56</f>
        <v>6162421.1127000004</v>
      </c>
      <c r="I81" s="13">
        <f>I79+I76+I65+I57+I56</f>
        <v>6488971.8499999996</v>
      </c>
    </row>
    <row r="82" spans="1:9" x14ac:dyDescent="0.25">
      <c r="C82" s="6"/>
      <c r="D82" s="36"/>
      <c r="E82" s="36"/>
      <c r="F82" s="36"/>
      <c r="G82" s="36"/>
      <c r="H82" s="36"/>
      <c r="I82" s="36"/>
    </row>
    <row r="83" spans="1:9" x14ac:dyDescent="0.25">
      <c r="A83" s="60" t="s">
        <v>146</v>
      </c>
      <c r="C83" s="6" t="s">
        <v>43</v>
      </c>
      <c r="D83" s="35"/>
      <c r="E83" s="35"/>
      <c r="F83" s="35">
        <v>441753</v>
      </c>
      <c r="G83" s="35">
        <v>441753</v>
      </c>
      <c r="H83" s="35">
        <v>441753</v>
      </c>
      <c r="I83" s="35">
        <f>441753+44262</f>
        <v>486015</v>
      </c>
    </row>
    <row r="84" spans="1:9" x14ac:dyDescent="0.25">
      <c r="A84" s="60" t="s">
        <v>147</v>
      </c>
      <c r="C84" s="6" t="s">
        <v>44</v>
      </c>
      <c r="D84" s="35"/>
      <c r="E84" s="35"/>
      <c r="F84" s="35">
        <v>442000</v>
      </c>
      <c r="G84" s="35">
        <v>442000</v>
      </c>
      <c r="H84" s="35">
        <v>442000</v>
      </c>
      <c r="I84" s="35">
        <v>442000</v>
      </c>
    </row>
    <row r="85" spans="1:9" x14ac:dyDescent="0.25">
      <c r="A85" s="60" t="s">
        <v>147</v>
      </c>
      <c r="C85" s="6" t="s">
        <v>45</v>
      </c>
      <c r="D85" s="35"/>
      <c r="E85" s="35"/>
      <c r="F85" s="35">
        <v>45000</v>
      </c>
      <c r="G85" s="35">
        <v>45000</v>
      </c>
      <c r="H85" s="35">
        <v>45000</v>
      </c>
      <c r="I85" s="35">
        <v>45000</v>
      </c>
    </row>
    <row r="86" spans="1:9" x14ac:dyDescent="0.25">
      <c r="A86" s="60" t="s">
        <v>147</v>
      </c>
      <c r="C86" s="6" t="s">
        <v>46</v>
      </c>
      <c r="D86" s="35"/>
      <c r="E86" s="35"/>
      <c r="F86" s="35">
        <v>130000</v>
      </c>
      <c r="G86" s="35">
        <v>130000</v>
      </c>
      <c r="H86" s="35">
        <v>130000</v>
      </c>
      <c r="I86" s="35">
        <v>130000</v>
      </c>
    </row>
    <row r="87" spans="1:9" x14ac:dyDescent="0.25">
      <c r="A87" s="60" t="s">
        <v>147</v>
      </c>
      <c r="C87" s="6" t="s">
        <v>47</v>
      </c>
      <c r="D87" s="35"/>
      <c r="E87" s="35"/>
      <c r="F87" s="56">
        <v>30000</v>
      </c>
      <c r="G87" s="56">
        <v>30000</v>
      </c>
      <c r="H87" s="56">
        <v>30000</v>
      </c>
      <c r="I87" s="56">
        <v>30000</v>
      </c>
    </row>
    <row r="88" spans="1:9" x14ac:dyDescent="0.25">
      <c r="A88" s="60" t="s">
        <v>147</v>
      </c>
      <c r="C88" s="6" t="s">
        <v>48</v>
      </c>
      <c r="D88" s="37"/>
      <c r="E88" s="37"/>
      <c r="F88" s="37">
        <v>35000</v>
      </c>
      <c r="G88" s="37">
        <v>35000</v>
      </c>
      <c r="H88" s="37">
        <v>35000</v>
      </c>
      <c r="I88" s="37">
        <v>35000</v>
      </c>
    </row>
    <row r="89" spans="1:9" x14ac:dyDescent="0.25">
      <c r="C89" s="6"/>
      <c r="D89" s="36"/>
      <c r="E89" s="36"/>
      <c r="F89" s="36"/>
      <c r="G89" s="36"/>
      <c r="H89" s="36"/>
      <c r="I89" s="36"/>
    </row>
    <row r="90" spans="1:9" x14ac:dyDescent="0.25">
      <c r="C90" s="6" t="s">
        <v>49</v>
      </c>
      <c r="D90" s="62">
        <f>D81+SUM(D83:D88)</f>
        <v>153378</v>
      </c>
      <c r="E90" s="62"/>
      <c r="F90" s="62">
        <f>F81+SUM(F83:F88)</f>
        <v>7426322.3838</v>
      </c>
      <c r="G90" s="62">
        <f>G81+SUM(G83:G88)</f>
        <v>7286174.1127000004</v>
      </c>
      <c r="H90" s="62">
        <f>H81+SUM(H83:H88)</f>
        <v>7286174.1127000004</v>
      </c>
      <c r="I90" s="62">
        <f>I81+SUM(I83:I88)</f>
        <v>7656986.8499999996</v>
      </c>
    </row>
    <row r="91" spans="1:9" x14ac:dyDescent="0.25">
      <c r="C91" s="6"/>
      <c r="D91" s="46"/>
      <c r="E91" s="46"/>
      <c r="F91" s="46"/>
      <c r="G91" s="46"/>
      <c r="H91" s="46"/>
      <c r="I91" s="46"/>
    </row>
    <row r="92" spans="1:9" x14ac:dyDescent="0.25">
      <c r="C92" s="6" t="s">
        <v>50</v>
      </c>
      <c r="D92" s="36"/>
      <c r="E92" s="36"/>
      <c r="F92" s="36"/>
      <c r="G92" s="36"/>
      <c r="H92" s="36"/>
      <c r="I92" s="36"/>
    </row>
    <row r="93" spans="1:9" x14ac:dyDescent="0.25">
      <c r="A93" s="60" t="s">
        <v>148</v>
      </c>
      <c r="C93" s="5" t="s">
        <v>51</v>
      </c>
      <c r="D93" s="35"/>
      <c r="E93" s="35"/>
      <c r="F93" s="35">
        <v>100000</v>
      </c>
      <c r="G93" s="35">
        <v>100000</v>
      </c>
      <c r="H93" s="35">
        <v>100000</v>
      </c>
      <c r="I93" s="35">
        <v>100000</v>
      </c>
    </row>
    <row r="94" spans="1:9" s="1" customFormat="1" x14ac:dyDescent="0.25">
      <c r="A94" s="60"/>
      <c r="C94" s="68" t="s">
        <v>244</v>
      </c>
      <c r="D94" s="35"/>
      <c r="E94" s="35">
        <v>100000</v>
      </c>
      <c r="F94" s="35"/>
      <c r="G94" s="35"/>
      <c r="H94" s="35"/>
      <c r="I94" s="35"/>
    </row>
    <row r="95" spans="1:9" x14ac:dyDescent="0.25">
      <c r="A95" s="60" t="s">
        <v>148</v>
      </c>
      <c r="C95" s="5" t="s">
        <v>52</v>
      </c>
      <c r="D95" s="35"/>
      <c r="E95" s="35"/>
      <c r="F95" s="35">
        <v>10000</v>
      </c>
      <c r="G95" s="35">
        <v>10000</v>
      </c>
      <c r="H95" s="35">
        <v>10000</v>
      </c>
      <c r="I95" s="35">
        <v>10000</v>
      </c>
    </row>
    <row r="96" spans="1:9" s="1" customFormat="1" x14ac:dyDescent="0.25">
      <c r="A96" s="60"/>
      <c r="C96" s="68" t="s">
        <v>241</v>
      </c>
      <c r="D96" s="35"/>
      <c r="E96" s="35">
        <v>10000</v>
      </c>
      <c r="F96" s="35"/>
      <c r="G96" s="35"/>
      <c r="H96" s="35"/>
      <c r="I96" s="35"/>
    </row>
    <row r="97" spans="1:9" x14ac:dyDescent="0.25">
      <c r="A97" s="60" t="s">
        <v>148</v>
      </c>
      <c r="C97" s="5" t="s">
        <v>53</v>
      </c>
      <c r="D97" s="35"/>
      <c r="E97" s="35"/>
      <c r="F97" s="35">
        <v>65000</v>
      </c>
      <c r="G97" s="35">
        <v>65000</v>
      </c>
      <c r="H97" s="35">
        <v>65000</v>
      </c>
      <c r="I97" s="35">
        <v>65000</v>
      </c>
    </row>
    <row r="98" spans="1:9" s="1" customFormat="1" x14ac:dyDescent="0.25">
      <c r="A98" s="60"/>
      <c r="C98" s="68" t="s">
        <v>240</v>
      </c>
      <c r="D98" s="35"/>
      <c r="E98" s="35">
        <v>65000</v>
      </c>
      <c r="F98" s="35"/>
      <c r="G98" s="35"/>
      <c r="H98" s="35"/>
      <c r="I98" s="35"/>
    </row>
    <row r="99" spans="1:9" x14ac:dyDescent="0.25">
      <c r="A99" s="60" t="s">
        <v>148</v>
      </c>
      <c r="C99" s="9" t="s">
        <v>54</v>
      </c>
      <c r="D99" s="42"/>
      <c r="E99" s="42"/>
      <c r="F99" s="27">
        <v>18400</v>
      </c>
      <c r="G99" s="27">
        <v>18400</v>
      </c>
      <c r="H99" s="27">
        <v>18400</v>
      </c>
      <c r="I99" s="27">
        <v>18400</v>
      </c>
    </row>
    <row r="100" spans="1:9" s="1" customFormat="1" x14ac:dyDescent="0.25">
      <c r="A100" s="60" t="s">
        <v>148</v>
      </c>
      <c r="C100" s="74" t="s">
        <v>242</v>
      </c>
      <c r="D100" s="42"/>
      <c r="E100" s="42">
        <v>18400</v>
      </c>
      <c r="F100" s="27"/>
      <c r="G100" s="27"/>
      <c r="H100" s="27"/>
      <c r="I100" s="27"/>
    </row>
    <row r="101" spans="1:9" x14ac:dyDescent="0.25">
      <c r="A101" s="60" t="s">
        <v>148</v>
      </c>
      <c r="C101" s="5" t="s">
        <v>55</v>
      </c>
      <c r="D101" s="37"/>
      <c r="E101" s="37"/>
      <c r="F101" s="37">
        <v>30000</v>
      </c>
      <c r="G101" s="37">
        <v>30000</v>
      </c>
      <c r="H101" s="37">
        <v>30000</v>
      </c>
      <c r="I101" s="37">
        <v>30000</v>
      </c>
    </row>
    <row r="102" spans="1:9" x14ac:dyDescent="0.25">
      <c r="C102" s="68" t="s">
        <v>243</v>
      </c>
      <c r="D102" s="36"/>
      <c r="E102" s="35">
        <v>30000</v>
      </c>
      <c r="F102" s="36"/>
      <c r="G102" s="36"/>
      <c r="H102" s="36"/>
      <c r="I102" s="36"/>
    </row>
    <row r="103" spans="1:9" x14ac:dyDescent="0.25">
      <c r="C103" s="6" t="s">
        <v>56</v>
      </c>
      <c r="D103" s="36">
        <f>SUM(D93:D101)</f>
        <v>0</v>
      </c>
      <c r="E103" s="36"/>
      <c r="F103" s="36">
        <f>SUM(F93:F101)</f>
        <v>223400</v>
      </c>
      <c r="G103" s="36">
        <f>SUM(G93:G101)</f>
        <v>223400</v>
      </c>
      <c r="H103" s="36">
        <f>SUM(H93:H101)</f>
        <v>223400</v>
      </c>
      <c r="I103" s="36">
        <f>SUM(I93:I101)</f>
        <v>223400</v>
      </c>
    </row>
    <row r="104" spans="1:9" x14ac:dyDescent="0.25">
      <c r="C104" s="6"/>
      <c r="D104" s="36"/>
      <c r="E104" s="36"/>
      <c r="F104" s="36"/>
      <c r="G104" s="36"/>
      <c r="H104" s="36"/>
      <c r="I104" s="36"/>
    </row>
    <row r="105" spans="1:9" x14ac:dyDescent="0.25">
      <c r="C105" s="6" t="s">
        <v>57</v>
      </c>
      <c r="D105" s="36"/>
      <c r="E105" s="66"/>
      <c r="F105" s="1"/>
      <c r="G105" s="1"/>
      <c r="H105" s="1"/>
      <c r="I105" s="1"/>
    </row>
    <row r="106" spans="1:9" x14ac:dyDescent="0.25">
      <c r="A106" s="60" t="s">
        <v>149</v>
      </c>
      <c r="C106" s="5" t="s">
        <v>58</v>
      </c>
      <c r="D106" s="35"/>
      <c r="E106" s="35"/>
      <c r="F106" s="8">
        <v>130000</v>
      </c>
      <c r="G106" s="8">
        <v>130000</v>
      </c>
      <c r="H106" s="8">
        <v>130000</v>
      </c>
      <c r="I106" s="8">
        <v>215000</v>
      </c>
    </row>
    <row r="107" spans="1:9" s="1" customFormat="1" x14ac:dyDescent="0.25">
      <c r="A107" s="60"/>
      <c r="C107" s="5" t="s">
        <v>236</v>
      </c>
      <c r="D107" s="35"/>
      <c r="E107" s="35">
        <v>215000</v>
      </c>
      <c r="F107" s="8"/>
      <c r="G107" s="8"/>
      <c r="H107" s="8"/>
      <c r="I107" s="8"/>
    </row>
    <row r="108" spans="1:9" x14ac:dyDescent="0.25">
      <c r="A108" s="60" t="s">
        <v>149</v>
      </c>
      <c r="C108" s="5" t="s">
        <v>59</v>
      </c>
      <c r="D108" s="35"/>
      <c r="E108" s="35"/>
      <c r="F108" s="8">
        <v>30000</v>
      </c>
      <c r="G108" s="8">
        <v>30000</v>
      </c>
      <c r="H108" s="8">
        <v>30000</v>
      </c>
      <c r="I108" s="8">
        <v>30000</v>
      </c>
    </row>
    <row r="109" spans="1:9" s="1" customFormat="1" x14ac:dyDescent="0.25">
      <c r="A109" s="60"/>
      <c r="C109" s="68" t="s">
        <v>236</v>
      </c>
      <c r="D109" s="35"/>
      <c r="E109" s="35">
        <v>30000</v>
      </c>
      <c r="F109" s="8"/>
      <c r="G109" s="8"/>
      <c r="H109" s="8"/>
      <c r="I109" s="8"/>
    </row>
    <row r="110" spans="1:9" x14ac:dyDescent="0.25">
      <c r="A110" s="60" t="s">
        <v>149</v>
      </c>
      <c r="C110" s="5" t="s">
        <v>60</v>
      </c>
      <c r="D110" s="35"/>
      <c r="E110" s="35"/>
      <c r="F110" s="8">
        <v>1800</v>
      </c>
      <c r="G110" s="8">
        <v>1800</v>
      </c>
      <c r="H110" s="8">
        <v>1800</v>
      </c>
      <c r="I110" s="8">
        <v>1800</v>
      </c>
    </row>
    <row r="111" spans="1:9" s="1" customFormat="1" x14ac:dyDescent="0.25">
      <c r="A111" s="60"/>
      <c r="C111" s="68" t="s">
        <v>239</v>
      </c>
      <c r="D111" s="35"/>
      <c r="E111" s="35">
        <v>1800</v>
      </c>
      <c r="F111" s="8"/>
      <c r="G111" s="8"/>
      <c r="H111" s="8"/>
      <c r="I111" s="8"/>
    </row>
    <row r="112" spans="1:9" x14ac:dyDescent="0.25">
      <c r="A112" s="60" t="s">
        <v>149</v>
      </c>
      <c r="C112" s="5" t="s">
        <v>61</v>
      </c>
      <c r="D112" s="35"/>
      <c r="E112" s="35"/>
      <c r="F112" s="8">
        <v>0</v>
      </c>
      <c r="G112" s="8">
        <v>0</v>
      </c>
      <c r="H112" s="8">
        <v>0</v>
      </c>
      <c r="I112" s="8">
        <v>0</v>
      </c>
    </row>
    <row r="113" spans="1:9" x14ac:dyDescent="0.25">
      <c r="A113" s="60" t="s">
        <v>149</v>
      </c>
      <c r="C113" s="5" t="s">
        <v>62</v>
      </c>
      <c r="D113" s="35"/>
      <c r="E113" s="35"/>
      <c r="F113" s="8">
        <v>1500</v>
      </c>
      <c r="G113" s="8">
        <v>1500</v>
      </c>
      <c r="H113" s="8">
        <v>1500</v>
      </c>
      <c r="I113" s="8">
        <v>1500</v>
      </c>
    </row>
    <row r="114" spans="1:9" x14ac:dyDescent="0.25">
      <c r="A114" s="60" t="s">
        <v>149</v>
      </c>
      <c r="C114" s="5" t="s">
        <v>238</v>
      </c>
      <c r="D114" s="35"/>
      <c r="E114" s="35"/>
      <c r="F114" s="8">
        <v>500</v>
      </c>
      <c r="G114" s="8">
        <v>500</v>
      </c>
      <c r="H114" s="8">
        <v>500</v>
      </c>
      <c r="I114" s="8">
        <v>500</v>
      </c>
    </row>
    <row r="115" spans="1:9" x14ac:dyDescent="0.25">
      <c r="A115" s="60" t="s">
        <v>149</v>
      </c>
      <c r="C115" s="5" t="s">
        <v>63</v>
      </c>
      <c r="D115" s="37"/>
      <c r="E115" s="50"/>
      <c r="F115" s="16">
        <v>4000</v>
      </c>
      <c r="G115" s="16">
        <v>4000</v>
      </c>
      <c r="H115" s="16">
        <v>4000</v>
      </c>
      <c r="I115" s="16">
        <v>4000</v>
      </c>
    </row>
    <row r="116" spans="1:9" s="1" customFormat="1" x14ac:dyDescent="0.25">
      <c r="A116" s="60"/>
      <c r="C116" s="5" t="s">
        <v>237</v>
      </c>
      <c r="D116" s="35"/>
      <c r="E116" s="35">
        <v>4000</v>
      </c>
      <c r="F116" s="4"/>
      <c r="G116" s="4"/>
      <c r="H116" s="4"/>
      <c r="I116" s="4"/>
    </row>
    <row r="117" spans="1:9" x14ac:dyDescent="0.25">
      <c r="C117" s="6" t="s">
        <v>64</v>
      </c>
      <c r="D117" s="36">
        <f>SUM(D106:D115)</f>
        <v>0</v>
      </c>
      <c r="E117" s="36"/>
      <c r="F117" s="36">
        <f>SUM(F106:F115)</f>
        <v>167800</v>
      </c>
      <c r="G117" s="36">
        <f>SUM(G106:G115)</f>
        <v>167800</v>
      </c>
      <c r="H117" s="36">
        <f>SUM(H106:H115)</f>
        <v>167800</v>
      </c>
      <c r="I117" s="36">
        <f>SUM(I106:I115)</f>
        <v>252800</v>
      </c>
    </row>
    <row r="118" spans="1:9" x14ac:dyDescent="0.25">
      <c r="C118" s="6"/>
      <c r="D118" s="36"/>
      <c r="E118" s="36"/>
      <c r="F118" s="36"/>
      <c r="G118" s="36"/>
      <c r="H118" s="36"/>
      <c r="I118" s="36"/>
    </row>
    <row r="119" spans="1:9" x14ac:dyDescent="0.25">
      <c r="A119" s="60" t="s">
        <v>151</v>
      </c>
      <c r="C119" s="5" t="s">
        <v>233</v>
      </c>
      <c r="D119" s="35"/>
      <c r="E119" s="35"/>
      <c r="F119" s="4">
        <v>100000</v>
      </c>
      <c r="G119" s="4">
        <v>100000</v>
      </c>
      <c r="H119" s="4">
        <v>100000</v>
      </c>
      <c r="I119" s="4">
        <v>100000</v>
      </c>
    </row>
    <row r="120" spans="1:9" s="1" customFormat="1" x14ac:dyDescent="0.25">
      <c r="A120" s="60"/>
      <c r="C120" s="5" t="s">
        <v>260</v>
      </c>
      <c r="D120" s="35"/>
      <c r="E120" s="35">
        <v>40000</v>
      </c>
      <c r="F120" s="4"/>
      <c r="G120" s="4"/>
      <c r="H120" s="4"/>
      <c r="I120" s="4"/>
    </row>
    <row r="121" spans="1:9" s="1" customFormat="1" x14ac:dyDescent="0.25">
      <c r="A121" s="60"/>
      <c r="C121" s="5" t="s">
        <v>234</v>
      </c>
      <c r="D121" s="35"/>
      <c r="E121" s="35">
        <v>20000</v>
      </c>
      <c r="F121" s="4"/>
      <c r="G121" s="4"/>
      <c r="H121" s="4"/>
      <c r="I121" s="4"/>
    </row>
    <row r="122" spans="1:9" s="1" customFormat="1" x14ac:dyDescent="0.25">
      <c r="A122" s="60"/>
      <c r="C122" s="5" t="s">
        <v>231</v>
      </c>
      <c r="D122" s="35"/>
      <c r="E122" s="35">
        <v>20000</v>
      </c>
      <c r="F122" s="4"/>
      <c r="G122" s="4"/>
      <c r="H122" s="4"/>
      <c r="I122" s="4"/>
    </row>
    <row r="123" spans="1:9" s="1" customFormat="1" x14ac:dyDescent="0.25">
      <c r="A123" s="60"/>
      <c r="C123" s="5" t="s">
        <v>232</v>
      </c>
      <c r="D123" s="35"/>
      <c r="E123" s="35">
        <v>20000</v>
      </c>
      <c r="F123" s="4"/>
      <c r="G123" s="4"/>
      <c r="H123" s="4"/>
      <c r="I123" s="4"/>
    </row>
    <row r="124" spans="1:9" x14ac:dyDescent="0.25">
      <c r="A124" s="60" t="s">
        <v>151</v>
      </c>
      <c r="C124" s="5" t="s">
        <v>65</v>
      </c>
      <c r="D124" s="35"/>
      <c r="E124" s="35"/>
      <c r="F124" s="4">
        <v>30000</v>
      </c>
      <c r="G124" s="4">
        <v>30000</v>
      </c>
      <c r="H124" s="4">
        <v>30000</v>
      </c>
      <c r="I124" s="4">
        <v>30000</v>
      </c>
    </row>
    <row r="125" spans="1:9" s="1" customFormat="1" x14ac:dyDescent="0.25">
      <c r="A125" s="60"/>
      <c r="C125" s="5" t="s">
        <v>230</v>
      </c>
      <c r="D125" s="35"/>
      <c r="E125" s="35">
        <v>30000</v>
      </c>
      <c r="F125" s="4"/>
      <c r="G125" s="4"/>
      <c r="H125" s="4"/>
      <c r="I125" s="4"/>
    </row>
    <row r="126" spans="1:9" x14ac:dyDescent="0.25">
      <c r="A126" s="60" t="s">
        <v>151</v>
      </c>
      <c r="C126" s="5" t="s">
        <v>66</v>
      </c>
      <c r="D126" s="35"/>
      <c r="E126" s="35"/>
      <c r="F126" s="8">
        <v>300000</v>
      </c>
      <c r="G126" s="8">
        <v>300000</v>
      </c>
      <c r="H126" s="8">
        <v>300000</v>
      </c>
      <c r="I126" s="8">
        <v>300000</v>
      </c>
    </row>
    <row r="127" spans="1:9" s="1" customFormat="1" x14ac:dyDescent="0.25">
      <c r="A127" s="60"/>
      <c r="C127" s="5" t="s">
        <v>226</v>
      </c>
      <c r="D127" s="35"/>
      <c r="E127" s="35">
        <v>100000</v>
      </c>
      <c r="F127" s="8"/>
      <c r="G127" s="8"/>
      <c r="H127" s="8"/>
      <c r="I127" s="8"/>
    </row>
    <row r="128" spans="1:9" s="1" customFormat="1" x14ac:dyDescent="0.25">
      <c r="A128" s="60"/>
      <c r="C128" s="5" t="s">
        <v>227</v>
      </c>
      <c r="D128" s="35"/>
      <c r="E128" s="35">
        <v>100000</v>
      </c>
      <c r="F128" s="8"/>
      <c r="G128" s="8"/>
      <c r="H128" s="8"/>
      <c r="I128" s="8"/>
    </row>
    <row r="129" spans="1:9" s="1" customFormat="1" x14ac:dyDescent="0.25">
      <c r="A129" s="60"/>
      <c r="C129" s="5" t="s">
        <v>228</v>
      </c>
      <c r="D129" s="35"/>
      <c r="E129" s="35">
        <v>30000</v>
      </c>
      <c r="F129" s="8"/>
      <c r="G129" s="8"/>
      <c r="H129" s="8"/>
      <c r="I129" s="8"/>
    </row>
    <row r="130" spans="1:9" s="1" customFormat="1" x14ac:dyDescent="0.25">
      <c r="A130" s="60"/>
      <c r="C130" s="5" t="s">
        <v>229</v>
      </c>
      <c r="D130" s="35"/>
      <c r="E130" s="35">
        <v>50000</v>
      </c>
      <c r="F130" s="8"/>
      <c r="G130" s="8"/>
      <c r="H130" s="8"/>
      <c r="I130" s="8"/>
    </row>
    <row r="131" spans="1:9" s="1" customFormat="1" x14ac:dyDescent="0.25">
      <c r="A131" s="60"/>
      <c r="C131" s="5" t="s">
        <v>235</v>
      </c>
      <c r="D131" s="35"/>
      <c r="E131" s="35">
        <v>20000</v>
      </c>
      <c r="F131" s="8"/>
      <c r="G131" s="8"/>
      <c r="H131" s="8"/>
      <c r="I131" s="8"/>
    </row>
    <row r="132" spans="1:9" s="1" customFormat="1" x14ac:dyDescent="0.25">
      <c r="A132" s="60"/>
      <c r="C132" s="5"/>
      <c r="D132" s="35"/>
      <c r="E132" s="35"/>
      <c r="F132" s="8"/>
      <c r="G132" s="8"/>
      <c r="H132" s="8"/>
      <c r="I132" s="8"/>
    </row>
    <row r="133" spans="1:9" s="1" customFormat="1" x14ac:dyDescent="0.25">
      <c r="A133" s="60"/>
      <c r="C133" s="5"/>
      <c r="D133" s="35"/>
      <c r="E133" s="35"/>
      <c r="F133" s="8"/>
      <c r="G133" s="8"/>
      <c r="H133" s="8"/>
      <c r="I133" s="8"/>
    </row>
    <row r="134" spans="1:9" s="1" customFormat="1" x14ac:dyDescent="0.25">
      <c r="A134" s="60"/>
      <c r="C134" s="5"/>
      <c r="D134" s="35"/>
      <c r="E134" s="35"/>
      <c r="F134" s="8"/>
      <c r="G134" s="8"/>
      <c r="H134" s="8"/>
      <c r="I134" s="8"/>
    </row>
    <row r="135" spans="1:9" x14ac:dyDescent="0.25">
      <c r="A135" s="60" t="s">
        <v>151</v>
      </c>
      <c r="C135" s="5" t="s">
        <v>67</v>
      </c>
      <c r="D135" s="37"/>
      <c r="E135" s="50"/>
      <c r="F135" s="12">
        <v>2000</v>
      </c>
      <c r="G135" s="12">
        <v>2000</v>
      </c>
      <c r="H135" s="12">
        <v>2000</v>
      </c>
      <c r="I135" s="12">
        <v>2000</v>
      </c>
    </row>
    <row r="136" spans="1:9" x14ac:dyDescent="0.25">
      <c r="C136" s="6" t="s">
        <v>68</v>
      </c>
      <c r="D136" s="13">
        <f>SUM(D119:D135)</f>
        <v>0</v>
      </c>
      <c r="E136" s="13"/>
      <c r="F136" s="13">
        <f>SUM(F119:F135)</f>
        <v>432000</v>
      </c>
      <c r="G136" s="13">
        <f>SUM(G119:G135)</f>
        <v>432000</v>
      </c>
      <c r="H136" s="13">
        <f>SUM(H119:H135)</f>
        <v>432000</v>
      </c>
      <c r="I136" s="13">
        <f>SUM(I119:I135)</f>
        <v>432000</v>
      </c>
    </row>
    <row r="137" spans="1:9" x14ac:dyDescent="0.25">
      <c r="C137" s="6"/>
      <c r="D137" s="36"/>
      <c r="E137" s="36"/>
      <c r="F137" s="13"/>
      <c r="G137" s="13"/>
      <c r="H137" s="13"/>
      <c r="I137" s="13"/>
    </row>
    <row r="138" spans="1:9" x14ac:dyDescent="0.25">
      <c r="A138" s="60" t="s">
        <v>150</v>
      </c>
      <c r="C138" s="5" t="s">
        <v>187</v>
      </c>
      <c r="D138" s="37"/>
      <c r="E138" s="50"/>
      <c r="F138" s="12">
        <v>31000</v>
      </c>
      <c r="G138" s="12">
        <v>31000</v>
      </c>
      <c r="H138" s="12">
        <v>31000</v>
      </c>
      <c r="I138" s="12">
        <v>31000</v>
      </c>
    </row>
    <row r="139" spans="1:9" x14ac:dyDescent="0.25">
      <c r="A139" s="60"/>
      <c r="C139" s="6" t="s">
        <v>69</v>
      </c>
      <c r="D139" s="13">
        <f>SUM(D138)</f>
        <v>0</v>
      </c>
      <c r="E139" s="13"/>
      <c r="F139" s="13">
        <f>SUM(F138)</f>
        <v>31000</v>
      </c>
      <c r="G139" s="13">
        <f>SUM(G138)</f>
        <v>31000</v>
      </c>
      <c r="H139" s="13">
        <f>SUM(H138)</f>
        <v>31000</v>
      </c>
      <c r="I139" s="13">
        <f>SUM(I138)</f>
        <v>31000</v>
      </c>
    </row>
    <row r="140" spans="1:9" x14ac:dyDescent="0.25">
      <c r="C140" s="6"/>
      <c r="D140" s="36"/>
      <c r="E140" s="36"/>
      <c r="F140" s="13"/>
      <c r="G140" s="13"/>
      <c r="H140" s="13"/>
      <c r="I140" s="13"/>
    </row>
    <row r="141" spans="1:9" s="1" customFormat="1" x14ac:dyDescent="0.25">
      <c r="C141" s="6"/>
      <c r="D141" s="36"/>
      <c r="E141" s="36"/>
      <c r="F141" s="13"/>
      <c r="G141" s="13"/>
      <c r="H141" s="13"/>
      <c r="I141" s="13"/>
    </row>
    <row r="142" spans="1:9" x14ac:dyDescent="0.25">
      <c r="A142" s="60" t="s">
        <v>152</v>
      </c>
      <c r="C142" s="5" t="s">
        <v>70</v>
      </c>
      <c r="D142" s="35"/>
      <c r="E142" s="35"/>
      <c r="F142" s="4">
        <v>30000</v>
      </c>
      <c r="G142" s="4">
        <v>30000</v>
      </c>
      <c r="H142" s="4">
        <v>30000</v>
      </c>
      <c r="I142" s="4">
        <v>30000</v>
      </c>
    </row>
    <row r="143" spans="1:9" s="1" customFormat="1" x14ac:dyDescent="0.25">
      <c r="A143" s="60"/>
      <c r="C143" s="5" t="s">
        <v>191</v>
      </c>
      <c r="D143" s="35"/>
      <c r="E143" s="35">
        <v>6000</v>
      </c>
      <c r="F143" s="4"/>
      <c r="G143" s="4"/>
      <c r="H143" s="4"/>
      <c r="I143" s="4"/>
    </row>
    <row r="144" spans="1:9" s="1" customFormat="1" x14ac:dyDescent="0.25">
      <c r="A144" s="60"/>
      <c r="C144" s="82" t="s">
        <v>190</v>
      </c>
      <c r="D144" s="35"/>
      <c r="E144" s="35">
        <v>6000</v>
      </c>
      <c r="F144" s="4"/>
      <c r="G144" s="4"/>
      <c r="H144" s="4"/>
      <c r="I144" s="4"/>
    </row>
    <row r="145" spans="1:9" s="1" customFormat="1" x14ac:dyDescent="0.25">
      <c r="A145" s="60"/>
      <c r="C145" s="82" t="s">
        <v>192</v>
      </c>
      <c r="D145" s="35"/>
      <c r="E145" s="35">
        <v>15000</v>
      </c>
      <c r="F145" s="4"/>
      <c r="G145" s="4"/>
      <c r="H145" s="4"/>
      <c r="I145" s="4"/>
    </row>
    <row r="146" spans="1:9" s="1" customFormat="1" x14ac:dyDescent="0.25">
      <c r="A146" s="60"/>
      <c r="C146" s="82" t="s">
        <v>193</v>
      </c>
      <c r="D146" s="35"/>
      <c r="E146" s="35">
        <v>3000</v>
      </c>
      <c r="F146" s="4"/>
      <c r="G146" s="4"/>
      <c r="H146" s="4"/>
      <c r="I146" s="4"/>
    </row>
    <row r="147" spans="1:9" x14ac:dyDescent="0.25">
      <c r="A147" s="60" t="s">
        <v>152</v>
      </c>
      <c r="C147" s="5" t="s">
        <v>71</v>
      </c>
      <c r="D147" s="35"/>
      <c r="E147" s="35"/>
      <c r="F147" s="8">
        <v>5000</v>
      </c>
      <c r="G147" s="8">
        <v>5000</v>
      </c>
      <c r="H147" s="8">
        <v>5000</v>
      </c>
      <c r="I147" s="8">
        <v>5000</v>
      </c>
    </row>
    <row r="148" spans="1:9" s="1" customFormat="1" x14ac:dyDescent="0.25">
      <c r="A148" s="60"/>
      <c r="C148" s="5" t="s">
        <v>194</v>
      </c>
      <c r="D148" s="35"/>
      <c r="E148" s="35">
        <v>5000</v>
      </c>
      <c r="F148" s="8"/>
      <c r="G148" s="8"/>
      <c r="H148" s="8"/>
      <c r="I148" s="8"/>
    </row>
    <row r="149" spans="1:9" x14ac:dyDescent="0.25">
      <c r="A149" s="60" t="s">
        <v>152</v>
      </c>
      <c r="C149" s="5" t="s">
        <v>72</v>
      </c>
      <c r="D149" s="37"/>
      <c r="E149" s="50"/>
      <c r="F149" s="12">
        <v>5500</v>
      </c>
      <c r="G149" s="12">
        <v>5500</v>
      </c>
      <c r="H149" s="12">
        <v>5500</v>
      </c>
      <c r="I149" s="12">
        <v>5500</v>
      </c>
    </row>
    <row r="150" spans="1:9" s="1" customFormat="1" x14ac:dyDescent="0.25">
      <c r="A150" s="60"/>
      <c r="C150" s="5" t="s">
        <v>195</v>
      </c>
      <c r="D150" s="35"/>
      <c r="E150" s="35">
        <v>5500</v>
      </c>
      <c r="F150" s="8"/>
      <c r="G150" s="8"/>
      <c r="H150" s="8"/>
      <c r="I150" s="8"/>
    </row>
    <row r="151" spans="1:9" x14ac:dyDescent="0.25">
      <c r="C151" s="6" t="s">
        <v>73</v>
      </c>
      <c r="D151" s="13">
        <f>SUM(D142:D149)</f>
        <v>0</v>
      </c>
      <c r="E151" s="13"/>
      <c r="F151" s="13">
        <f>SUM(F142:F149)</f>
        <v>40500</v>
      </c>
      <c r="G151" s="13">
        <f>SUM(G142:G149)</f>
        <v>40500</v>
      </c>
      <c r="H151" s="13">
        <f>SUM(H142:H149)</f>
        <v>40500</v>
      </c>
      <c r="I151" s="13">
        <f>SUM(I142:I149)</f>
        <v>40500</v>
      </c>
    </row>
    <row r="152" spans="1:9" x14ac:dyDescent="0.25">
      <c r="C152" s="6"/>
      <c r="D152" s="36"/>
      <c r="E152" s="36"/>
      <c r="F152" s="13"/>
      <c r="G152" s="13"/>
      <c r="H152" s="13"/>
      <c r="I152" s="13"/>
    </row>
    <row r="153" spans="1:9" x14ac:dyDescent="0.25">
      <c r="A153" s="60" t="s">
        <v>153</v>
      </c>
      <c r="C153" s="6" t="s">
        <v>74</v>
      </c>
      <c r="D153" s="36"/>
      <c r="E153" s="36"/>
      <c r="F153" s="13">
        <v>370000</v>
      </c>
      <c r="G153" s="13">
        <v>370000</v>
      </c>
      <c r="H153" s="13">
        <v>370000</v>
      </c>
      <c r="I153" s="13">
        <v>370000</v>
      </c>
    </row>
    <row r="154" spans="1:9" x14ac:dyDescent="0.25">
      <c r="C154" s="6"/>
      <c r="D154" s="51"/>
      <c r="E154" s="67"/>
      <c r="F154" s="25"/>
      <c r="G154" s="25"/>
      <c r="H154" s="25"/>
      <c r="I154" s="25"/>
    </row>
    <row r="155" spans="1:9" x14ac:dyDescent="0.25">
      <c r="C155" s="6" t="s">
        <v>75</v>
      </c>
      <c r="D155" s="13">
        <f>D153+D151+D139+D136+D117</f>
        <v>0</v>
      </c>
      <c r="E155" s="13"/>
      <c r="F155" s="13">
        <f>F153+F151+F139+F136+F117</f>
        <v>1041300</v>
      </c>
      <c r="G155" s="13">
        <f>G153+G151+G139+G136+G117</f>
        <v>1041300</v>
      </c>
      <c r="H155" s="13">
        <f>H153+H151+H139+H136+H117</f>
        <v>1041300</v>
      </c>
      <c r="I155" s="13">
        <f>I153+I151+I139+I136+I117</f>
        <v>1126300</v>
      </c>
    </row>
    <row r="156" spans="1:9" x14ac:dyDescent="0.25">
      <c r="C156" s="6"/>
      <c r="D156" s="36"/>
      <c r="E156" s="36"/>
      <c r="F156" s="7"/>
      <c r="G156" s="7"/>
      <c r="H156" s="7"/>
      <c r="I156" s="7"/>
    </row>
    <row r="157" spans="1:9" x14ac:dyDescent="0.25">
      <c r="C157" s="6" t="s">
        <v>76</v>
      </c>
      <c r="D157" s="36"/>
      <c r="E157" s="36"/>
      <c r="F157" s="4"/>
      <c r="G157" s="4"/>
      <c r="H157" s="4"/>
      <c r="I157" s="4"/>
    </row>
    <row r="158" spans="1:9" ht="45.75" customHeight="1" x14ac:dyDescent="0.25">
      <c r="A158" s="60" t="s">
        <v>154</v>
      </c>
      <c r="C158" s="28" t="s">
        <v>77</v>
      </c>
      <c r="D158" s="47"/>
      <c r="E158" s="47"/>
      <c r="F158" s="29">
        <v>650000</v>
      </c>
      <c r="G158" s="29">
        <v>650000</v>
      </c>
      <c r="H158" s="29">
        <v>650000</v>
      </c>
      <c r="I158" s="29">
        <v>650000</v>
      </c>
    </row>
    <row r="159" spans="1:9" x14ac:dyDescent="0.25">
      <c r="A159" s="60"/>
      <c r="C159" s="6" t="s">
        <v>78</v>
      </c>
      <c r="D159" s="36"/>
      <c r="E159" s="36"/>
      <c r="F159" s="13">
        <v>67000</v>
      </c>
      <c r="G159" s="13">
        <v>67000</v>
      </c>
      <c r="H159" s="13">
        <v>67000</v>
      </c>
      <c r="I159" s="13">
        <v>67000</v>
      </c>
    </row>
    <row r="160" spans="1:9" s="1" customFormat="1" x14ac:dyDescent="0.25">
      <c r="A160" s="60"/>
      <c r="C160" s="6" t="s">
        <v>200</v>
      </c>
      <c r="D160" s="36"/>
      <c r="E160" s="36">
        <v>50000</v>
      </c>
      <c r="F160" s="13"/>
      <c r="G160" s="13"/>
      <c r="H160" s="13"/>
      <c r="I160" s="13"/>
    </row>
    <row r="161" spans="1:9" s="1" customFormat="1" x14ac:dyDescent="0.25">
      <c r="A161" s="60"/>
      <c r="C161" s="6" t="s">
        <v>199</v>
      </c>
      <c r="D161" s="36"/>
      <c r="E161" s="36" t="s">
        <v>264</v>
      </c>
      <c r="F161" s="13"/>
      <c r="G161" s="13"/>
      <c r="H161" s="13"/>
      <c r="I161" s="13"/>
    </row>
    <row r="162" spans="1:9" x14ac:dyDescent="0.25">
      <c r="A162" s="60" t="s">
        <v>155</v>
      </c>
      <c r="C162" s="6" t="s">
        <v>79</v>
      </c>
      <c r="D162" s="36"/>
      <c r="E162" s="36"/>
      <c r="F162" s="13">
        <v>180000</v>
      </c>
      <c r="G162" s="13">
        <v>180000</v>
      </c>
      <c r="H162" s="13">
        <v>180000</v>
      </c>
      <c r="I162" s="13">
        <v>180000</v>
      </c>
    </row>
    <row r="163" spans="1:9" s="1" customFormat="1" x14ac:dyDescent="0.25">
      <c r="A163" s="60"/>
      <c r="C163" s="6" t="s">
        <v>196</v>
      </c>
      <c r="D163" s="36"/>
      <c r="E163" s="36">
        <v>156000</v>
      </c>
      <c r="F163" s="13"/>
      <c r="G163" s="13"/>
      <c r="H163" s="13"/>
      <c r="I163" s="13"/>
    </row>
    <row r="164" spans="1:9" s="1" customFormat="1" x14ac:dyDescent="0.25">
      <c r="A164" s="60"/>
      <c r="C164" s="6" t="s">
        <v>198</v>
      </c>
      <c r="D164" s="36"/>
      <c r="E164" s="36">
        <v>24000</v>
      </c>
      <c r="F164" s="13"/>
      <c r="G164" s="13"/>
      <c r="H164" s="13"/>
      <c r="I164" s="13"/>
    </row>
    <row r="165" spans="1:9" x14ac:dyDescent="0.25">
      <c r="A165" s="59" t="s">
        <v>157</v>
      </c>
      <c r="C165" s="5" t="s">
        <v>80</v>
      </c>
      <c r="D165" s="35"/>
      <c r="E165" s="35"/>
      <c r="F165" s="8">
        <v>20000</v>
      </c>
      <c r="G165" s="8">
        <v>20000</v>
      </c>
      <c r="H165" s="8">
        <v>20000</v>
      </c>
      <c r="I165" s="8">
        <v>20000</v>
      </c>
    </row>
    <row r="166" spans="1:9" s="1" customFormat="1" x14ac:dyDescent="0.25">
      <c r="A166" s="59"/>
      <c r="C166" s="5" t="s">
        <v>201</v>
      </c>
      <c r="D166" s="35"/>
      <c r="E166" s="35">
        <v>20000</v>
      </c>
      <c r="F166" s="8"/>
      <c r="G166" s="8"/>
      <c r="H166" s="8"/>
      <c r="I166" s="8"/>
    </row>
    <row r="167" spans="1:9" x14ac:dyDescent="0.25">
      <c r="A167" s="59" t="s">
        <v>157</v>
      </c>
      <c r="C167" s="5" t="s">
        <v>81</v>
      </c>
      <c r="D167" s="35"/>
      <c r="E167" s="35"/>
      <c r="F167" s="8">
        <v>0</v>
      </c>
      <c r="G167" s="8">
        <v>0</v>
      </c>
      <c r="H167" s="8">
        <v>0</v>
      </c>
      <c r="I167" s="8">
        <v>0</v>
      </c>
    </row>
    <row r="168" spans="1:9" x14ac:dyDescent="0.25">
      <c r="A168" s="59" t="s">
        <v>157</v>
      </c>
      <c r="C168" s="5" t="s">
        <v>82</v>
      </c>
      <c r="D168" s="37"/>
      <c r="E168" s="50"/>
      <c r="F168" s="26">
        <v>30000</v>
      </c>
      <c r="G168" s="26">
        <v>30000</v>
      </c>
      <c r="H168" s="26">
        <v>30000</v>
      </c>
      <c r="I168" s="26">
        <v>30000</v>
      </c>
    </row>
    <row r="169" spans="1:9" s="1" customFormat="1" x14ac:dyDescent="0.25">
      <c r="A169" s="59"/>
      <c r="C169" s="5" t="s">
        <v>202</v>
      </c>
      <c r="D169" s="35"/>
      <c r="E169" s="35">
        <v>15000</v>
      </c>
      <c r="F169" s="69"/>
      <c r="G169" s="69"/>
      <c r="H169" s="69"/>
      <c r="I169" s="69"/>
    </row>
    <row r="170" spans="1:9" s="1" customFormat="1" x14ac:dyDescent="0.25">
      <c r="A170" s="59"/>
      <c r="C170" s="5" t="s">
        <v>203</v>
      </c>
      <c r="D170" s="35"/>
      <c r="E170" s="35">
        <v>15000</v>
      </c>
      <c r="F170" s="69"/>
      <c r="G170" s="69"/>
      <c r="H170" s="69"/>
      <c r="I170" s="69"/>
    </row>
    <row r="171" spans="1:9" s="1" customFormat="1" x14ac:dyDescent="0.25">
      <c r="A171" s="59"/>
      <c r="C171" s="5" t="s">
        <v>261</v>
      </c>
      <c r="D171" s="35"/>
      <c r="E171" s="35"/>
      <c r="F171" s="69"/>
      <c r="G171" s="69"/>
      <c r="H171" s="69"/>
      <c r="I171" s="69"/>
    </row>
    <row r="172" spans="1:9" x14ac:dyDescent="0.25">
      <c r="C172" s="6" t="s">
        <v>83</v>
      </c>
      <c r="D172" s="13">
        <f>SUM(D165:D168)</f>
        <v>0</v>
      </c>
      <c r="E172" s="13"/>
      <c r="F172" s="13">
        <f>SUM(F165:F171)</f>
        <v>50000</v>
      </c>
      <c r="G172" s="13">
        <f>SUM(G165:G168)</f>
        <v>50000</v>
      </c>
      <c r="H172" s="13">
        <f>SUM(H165:H168)</f>
        <v>50000</v>
      </c>
      <c r="I172" s="13">
        <f>SUM(I165:I168)</f>
        <v>50000</v>
      </c>
    </row>
    <row r="173" spans="1:9" x14ac:dyDescent="0.25">
      <c r="C173" s="6"/>
      <c r="D173" s="36"/>
      <c r="E173" s="36"/>
      <c r="F173" s="13"/>
      <c r="G173" s="13"/>
      <c r="H173" s="13"/>
      <c r="I173" s="13"/>
    </row>
    <row r="174" spans="1:9" x14ac:dyDescent="0.25">
      <c r="A174" s="60" t="s">
        <v>156</v>
      </c>
      <c r="C174" s="5" t="s">
        <v>84</v>
      </c>
      <c r="D174" s="35"/>
      <c r="E174" s="35"/>
      <c r="F174" s="4">
        <v>86000</v>
      </c>
      <c r="G174" s="4">
        <v>5000</v>
      </c>
      <c r="H174" s="4">
        <v>5000</v>
      </c>
      <c r="I174" s="4">
        <v>5000</v>
      </c>
    </row>
    <row r="175" spans="1:9" s="1" customFormat="1" x14ac:dyDescent="0.25">
      <c r="A175" s="60"/>
      <c r="C175" s="5" t="s">
        <v>204</v>
      </c>
      <c r="D175" s="35"/>
      <c r="E175" s="35">
        <v>85000</v>
      </c>
      <c r="F175" s="4"/>
      <c r="G175" s="4"/>
      <c r="H175" s="4"/>
      <c r="I175" s="4"/>
    </row>
    <row r="176" spans="1:9" x14ac:dyDescent="0.25">
      <c r="A176" s="60" t="s">
        <v>156</v>
      </c>
      <c r="C176" s="5" t="s">
        <v>85</v>
      </c>
      <c r="D176" s="37"/>
      <c r="E176" s="50"/>
      <c r="F176" s="16"/>
      <c r="G176" s="16"/>
      <c r="H176" s="16"/>
      <c r="I176" s="16"/>
    </row>
    <row r="177" spans="1:9" s="1" customFormat="1" x14ac:dyDescent="0.25">
      <c r="A177" s="60"/>
      <c r="C177" s="5" t="s">
        <v>205</v>
      </c>
      <c r="D177" s="35"/>
      <c r="E177" s="35">
        <v>1000</v>
      </c>
      <c r="F177" s="4"/>
      <c r="G177" s="4"/>
      <c r="H177" s="4"/>
      <c r="I177" s="4"/>
    </row>
    <row r="178" spans="1:9" x14ac:dyDescent="0.25">
      <c r="C178" s="6" t="s">
        <v>86</v>
      </c>
      <c r="D178" s="13">
        <f>SUM(D174:D176)</f>
        <v>0</v>
      </c>
      <c r="E178" s="13"/>
      <c r="F178" s="13">
        <f>SUM(F174:F176)</f>
        <v>86000</v>
      </c>
      <c r="G178" s="13">
        <f>SUM(G174:G176)</f>
        <v>5000</v>
      </c>
      <c r="H178" s="13">
        <f>SUM(H174:H176)</f>
        <v>5000</v>
      </c>
      <c r="I178" s="13">
        <f>SUM(I174:I176)</f>
        <v>5000</v>
      </c>
    </row>
    <row r="179" spans="1:9" x14ac:dyDescent="0.25">
      <c r="C179" s="6"/>
      <c r="D179" s="36"/>
      <c r="E179" s="36"/>
      <c r="F179" s="13"/>
      <c r="G179" s="13"/>
      <c r="H179" s="13"/>
      <c r="I179" s="13"/>
    </row>
    <row r="180" spans="1:9" x14ac:dyDescent="0.25">
      <c r="A180" s="59" t="s">
        <v>174</v>
      </c>
      <c r="C180" s="6" t="s">
        <v>87</v>
      </c>
      <c r="D180" s="13"/>
      <c r="E180" s="13"/>
      <c r="F180" s="13">
        <v>129999.96</v>
      </c>
      <c r="G180" s="13">
        <v>129999.96</v>
      </c>
      <c r="H180" s="13">
        <v>129999.96</v>
      </c>
      <c r="I180" s="13">
        <v>129999.96</v>
      </c>
    </row>
    <row r="181" spans="1:9" x14ac:dyDescent="0.25">
      <c r="C181" s="6"/>
      <c r="D181" s="13"/>
      <c r="E181" s="13"/>
      <c r="F181" s="13"/>
      <c r="G181" s="13"/>
      <c r="H181" s="13"/>
      <c r="I181" s="13"/>
    </row>
    <row r="182" spans="1:9" x14ac:dyDescent="0.25">
      <c r="C182" s="6" t="s">
        <v>88</v>
      </c>
      <c r="D182" s="13">
        <f>D180+D178+D172+D162+D159+D158</f>
        <v>0</v>
      </c>
      <c r="E182" s="13"/>
      <c r="F182" s="13">
        <f>F180+F178+F172+F162+F159+F158</f>
        <v>1162999.96</v>
      </c>
      <c r="G182" s="13">
        <f>G180+G178+G172+G162+G159+G158</f>
        <v>1081999.96</v>
      </c>
      <c r="H182" s="13">
        <f>H180+H178+H172+H162+H159+H158</f>
        <v>1081999.96</v>
      </c>
      <c r="I182" s="13">
        <f>I180+I178+I172+I162+I159+I158</f>
        <v>1081999.96</v>
      </c>
    </row>
    <row r="183" spans="1:9" x14ac:dyDescent="0.25">
      <c r="C183" s="6"/>
      <c r="D183" s="36"/>
      <c r="E183" s="36"/>
      <c r="F183" s="13"/>
      <c r="G183" s="13"/>
      <c r="H183" s="13"/>
      <c r="I183" s="13"/>
    </row>
    <row r="184" spans="1:9" x14ac:dyDescent="0.25">
      <c r="C184" s="6" t="s">
        <v>89</v>
      </c>
      <c r="D184" s="36"/>
      <c r="E184" s="36"/>
      <c r="F184" s="13"/>
      <c r="G184" s="13"/>
      <c r="H184" s="13"/>
      <c r="I184" s="13"/>
    </row>
    <row r="185" spans="1:9" x14ac:dyDescent="0.25">
      <c r="A185" s="60" t="s">
        <v>158</v>
      </c>
      <c r="C185" s="5" t="s">
        <v>90</v>
      </c>
      <c r="D185" s="35"/>
      <c r="E185" s="35"/>
      <c r="F185" s="4">
        <v>1500</v>
      </c>
      <c r="G185" s="4">
        <v>1500</v>
      </c>
      <c r="H185" s="4">
        <v>1500</v>
      </c>
      <c r="I185" s="4">
        <v>1500</v>
      </c>
    </row>
    <row r="186" spans="1:9" s="1" customFormat="1" x14ac:dyDescent="0.25">
      <c r="A186" s="60"/>
      <c r="C186" s="5" t="s">
        <v>209</v>
      </c>
      <c r="D186" s="35"/>
      <c r="E186" s="35">
        <v>1500</v>
      </c>
      <c r="F186" s="4"/>
      <c r="G186" s="4"/>
      <c r="H186" s="4"/>
      <c r="I186" s="4"/>
    </row>
    <row r="187" spans="1:9" x14ac:dyDescent="0.25">
      <c r="A187" s="60" t="s">
        <v>158</v>
      </c>
      <c r="C187" s="5" t="s">
        <v>91</v>
      </c>
      <c r="D187" s="35"/>
      <c r="E187" s="35"/>
      <c r="F187" s="4"/>
      <c r="G187" s="4"/>
      <c r="H187" s="4"/>
      <c r="I187" s="4"/>
    </row>
    <row r="188" spans="1:9" x14ac:dyDescent="0.25">
      <c r="A188" s="60" t="s">
        <v>158</v>
      </c>
      <c r="C188" s="5" t="s">
        <v>92</v>
      </c>
      <c r="D188" s="35"/>
      <c r="E188" s="35"/>
      <c r="F188" s="4">
        <v>1000</v>
      </c>
      <c r="G188" s="4">
        <v>1000</v>
      </c>
      <c r="H188" s="4">
        <v>1000</v>
      </c>
      <c r="I188" s="4">
        <v>1000</v>
      </c>
    </row>
    <row r="189" spans="1:9" s="1" customFormat="1" x14ac:dyDescent="0.25">
      <c r="A189" s="60"/>
      <c r="C189" s="5" t="s">
        <v>208</v>
      </c>
      <c r="D189" s="35"/>
      <c r="E189" s="35">
        <v>1000</v>
      </c>
      <c r="F189" s="4"/>
      <c r="G189" s="4"/>
      <c r="H189" s="4"/>
      <c r="I189" s="4"/>
    </row>
    <row r="190" spans="1:9" x14ac:dyDescent="0.25">
      <c r="A190" s="60" t="s">
        <v>158</v>
      </c>
      <c r="C190" s="20" t="s">
        <v>93</v>
      </c>
      <c r="D190" s="35"/>
      <c r="E190" s="35"/>
      <c r="F190" s="4"/>
      <c r="G190" s="4"/>
      <c r="H190" s="4"/>
      <c r="I190" s="4"/>
    </row>
    <row r="191" spans="1:9" x14ac:dyDescent="0.25">
      <c r="A191" s="60" t="s">
        <v>158</v>
      </c>
      <c r="C191" s="5" t="s">
        <v>94</v>
      </c>
      <c r="D191" s="35"/>
      <c r="E191" s="35"/>
      <c r="F191" s="8">
        <v>100000</v>
      </c>
      <c r="G191" s="8">
        <v>100000</v>
      </c>
      <c r="H191" s="8">
        <v>100000</v>
      </c>
      <c r="I191" s="8">
        <v>150000</v>
      </c>
    </row>
    <row r="192" spans="1:9" s="1" customFormat="1" x14ac:dyDescent="0.25">
      <c r="A192" s="60"/>
      <c r="C192" s="5" t="s">
        <v>206</v>
      </c>
      <c r="D192" s="35"/>
      <c r="E192" s="35">
        <v>125000</v>
      </c>
      <c r="F192" s="8"/>
      <c r="G192" s="8"/>
      <c r="H192" s="8"/>
      <c r="I192" s="8"/>
    </row>
    <row r="193" spans="1:9" s="1" customFormat="1" x14ac:dyDescent="0.25">
      <c r="A193" s="60"/>
      <c r="C193" s="5" t="s">
        <v>248</v>
      </c>
      <c r="D193" s="35"/>
      <c r="E193" s="35">
        <v>25000</v>
      </c>
      <c r="F193" s="8"/>
      <c r="G193" s="8"/>
      <c r="H193" s="8"/>
      <c r="I193" s="8"/>
    </row>
    <row r="194" spans="1:9" x14ac:dyDescent="0.25">
      <c r="A194" s="60" t="s">
        <v>158</v>
      </c>
      <c r="C194" s="5" t="s">
        <v>95</v>
      </c>
      <c r="D194" s="37"/>
      <c r="E194" s="50"/>
      <c r="F194" s="16">
        <v>100000</v>
      </c>
      <c r="G194" s="16">
        <v>100000</v>
      </c>
      <c r="H194" s="16">
        <v>100000</v>
      </c>
      <c r="I194" s="16">
        <v>100000</v>
      </c>
    </row>
    <row r="195" spans="1:9" s="1" customFormat="1" x14ac:dyDescent="0.25">
      <c r="A195" s="60"/>
      <c r="C195" s="5" t="s">
        <v>207</v>
      </c>
      <c r="D195" s="35"/>
      <c r="E195" s="70">
        <v>100000</v>
      </c>
      <c r="F195" s="71"/>
      <c r="G195" s="71"/>
      <c r="H195" s="71"/>
      <c r="I195" s="71"/>
    </row>
    <row r="196" spans="1:9" x14ac:dyDescent="0.25">
      <c r="C196" s="6" t="s">
        <v>96</v>
      </c>
      <c r="D196" s="13">
        <f>SUM(D185:D194)</f>
        <v>0</v>
      </c>
      <c r="E196" s="63"/>
      <c r="F196" s="63">
        <f>SUM(F185:F194)</f>
        <v>202500</v>
      </c>
      <c r="G196" s="63">
        <f>SUM(G185:G194)</f>
        <v>202500</v>
      </c>
      <c r="H196" s="63">
        <f>SUM(H185:H194)</f>
        <v>202500</v>
      </c>
      <c r="I196" s="63">
        <f>SUM(I185:I194)</f>
        <v>252500</v>
      </c>
    </row>
    <row r="197" spans="1:9" x14ac:dyDescent="0.25">
      <c r="A197" s="60" t="s">
        <v>159</v>
      </c>
      <c r="C197" s="72" t="s">
        <v>97</v>
      </c>
      <c r="D197" s="53"/>
      <c r="E197" s="53"/>
      <c r="F197" s="73">
        <v>25000</v>
      </c>
      <c r="G197" s="73">
        <v>25000</v>
      </c>
      <c r="H197" s="73">
        <v>25000</v>
      </c>
      <c r="I197" s="73">
        <v>25000</v>
      </c>
    </row>
    <row r="198" spans="1:9" s="1" customFormat="1" x14ac:dyDescent="0.25">
      <c r="A198" s="60"/>
      <c r="C198" s="72" t="s">
        <v>186</v>
      </c>
      <c r="D198" s="53"/>
      <c r="E198" s="53">
        <v>6250</v>
      </c>
      <c r="F198" s="73"/>
      <c r="G198" s="73"/>
      <c r="H198" s="73"/>
      <c r="I198" s="73"/>
    </row>
    <row r="199" spans="1:9" s="1" customFormat="1" x14ac:dyDescent="0.25">
      <c r="A199" s="60"/>
      <c r="C199" s="72" t="s">
        <v>212</v>
      </c>
      <c r="D199" s="53"/>
      <c r="E199" s="53">
        <v>6250</v>
      </c>
      <c r="F199" s="73"/>
      <c r="G199" s="73"/>
      <c r="H199" s="73"/>
      <c r="I199" s="73"/>
    </row>
    <row r="200" spans="1:9" s="1" customFormat="1" x14ac:dyDescent="0.25">
      <c r="A200" s="60"/>
      <c r="C200" s="72" t="s">
        <v>211</v>
      </c>
      <c r="D200" s="53"/>
      <c r="E200" s="53">
        <v>6250</v>
      </c>
      <c r="F200" s="73"/>
      <c r="G200" s="73"/>
      <c r="H200" s="73"/>
      <c r="I200" s="73"/>
    </row>
    <row r="201" spans="1:9" s="1" customFormat="1" x14ac:dyDescent="0.25">
      <c r="A201" s="60"/>
      <c r="C201" s="72" t="s">
        <v>210</v>
      </c>
      <c r="D201" s="53"/>
      <c r="E201" s="53">
        <v>6250</v>
      </c>
      <c r="F201" s="73"/>
      <c r="G201" s="73"/>
      <c r="H201" s="73"/>
      <c r="I201" s="73"/>
    </row>
    <row r="202" spans="1:9" s="1" customFormat="1" x14ac:dyDescent="0.25">
      <c r="A202" s="60"/>
      <c r="C202" s="6"/>
      <c r="D202" s="36"/>
      <c r="E202" s="36"/>
      <c r="F202" s="13"/>
      <c r="G202" s="13"/>
      <c r="H202" s="13"/>
      <c r="I202" s="13"/>
    </row>
    <row r="203" spans="1:9" x14ac:dyDescent="0.25">
      <c r="A203" s="60" t="s">
        <v>160</v>
      </c>
      <c r="C203" s="6" t="s">
        <v>98</v>
      </c>
      <c r="D203" s="36"/>
      <c r="E203" s="36"/>
      <c r="F203" s="13">
        <v>45000</v>
      </c>
      <c r="G203" s="13">
        <v>45000</v>
      </c>
      <c r="H203" s="13">
        <v>45000</v>
      </c>
      <c r="I203" s="13">
        <v>45000</v>
      </c>
    </row>
    <row r="204" spans="1:9" s="1" customFormat="1" x14ac:dyDescent="0.25">
      <c r="A204" s="60"/>
      <c r="C204" s="5" t="s">
        <v>215</v>
      </c>
      <c r="D204" s="36"/>
      <c r="E204" s="36">
        <v>20000</v>
      </c>
      <c r="F204" s="13"/>
      <c r="G204" s="13"/>
      <c r="H204" s="13"/>
      <c r="I204" s="13"/>
    </row>
    <row r="205" spans="1:9" s="1" customFormat="1" x14ac:dyDescent="0.25">
      <c r="A205" s="60"/>
      <c r="C205" s="5" t="s">
        <v>213</v>
      </c>
      <c r="D205" s="36"/>
      <c r="E205" s="36">
        <v>20000</v>
      </c>
      <c r="F205" s="13"/>
      <c r="G205" s="13"/>
      <c r="H205" s="13"/>
      <c r="I205" s="13"/>
    </row>
    <row r="206" spans="1:9" s="1" customFormat="1" x14ac:dyDescent="0.25">
      <c r="A206" s="60"/>
      <c r="C206" s="5" t="s">
        <v>214</v>
      </c>
      <c r="D206" s="36"/>
      <c r="E206" s="36">
        <v>5000</v>
      </c>
      <c r="F206" s="13"/>
      <c r="G206" s="13"/>
      <c r="H206" s="13"/>
      <c r="I206" s="13"/>
    </row>
    <row r="207" spans="1:9" x14ac:dyDescent="0.25">
      <c r="A207" s="60" t="s">
        <v>161</v>
      </c>
      <c r="C207" s="6" t="s">
        <v>99</v>
      </c>
      <c r="D207" s="36"/>
      <c r="E207" s="36"/>
      <c r="F207" s="13">
        <v>6000</v>
      </c>
      <c r="G207" s="13">
        <v>6000</v>
      </c>
      <c r="H207" s="13">
        <v>6000</v>
      </c>
      <c r="I207" s="13">
        <v>6000</v>
      </c>
    </row>
    <row r="208" spans="1:9" x14ac:dyDescent="0.25">
      <c r="A208" s="60" t="s">
        <v>162</v>
      </c>
      <c r="C208" s="6" t="s">
        <v>100</v>
      </c>
      <c r="D208" s="36"/>
      <c r="E208" s="36"/>
      <c r="F208" s="13">
        <v>10000</v>
      </c>
      <c r="G208" s="13">
        <v>10000</v>
      </c>
      <c r="H208" s="13">
        <v>10000</v>
      </c>
      <c r="I208" s="13">
        <v>10000</v>
      </c>
    </row>
    <row r="209" spans="1:9" x14ac:dyDescent="0.25">
      <c r="C209" s="5" t="s">
        <v>216</v>
      </c>
      <c r="D209" s="36"/>
      <c r="E209" s="36">
        <v>10000</v>
      </c>
      <c r="F209" s="13"/>
      <c r="G209" s="13"/>
      <c r="H209" s="13"/>
      <c r="I209" s="13"/>
    </row>
    <row r="210" spans="1:9" x14ac:dyDescent="0.25">
      <c r="A210" s="59" t="s">
        <v>163</v>
      </c>
      <c r="C210" s="5" t="s">
        <v>101</v>
      </c>
      <c r="D210" s="37"/>
      <c r="E210" s="50"/>
      <c r="F210" s="16">
        <v>170000</v>
      </c>
      <c r="G210" s="16">
        <v>170000</v>
      </c>
      <c r="H210" s="16">
        <v>170000</v>
      </c>
      <c r="I210" s="16">
        <v>170000</v>
      </c>
    </row>
    <row r="211" spans="1:9" s="1" customFormat="1" x14ac:dyDescent="0.25">
      <c r="A211" s="59"/>
      <c r="C211" s="5" t="s">
        <v>217</v>
      </c>
      <c r="D211" s="35"/>
      <c r="E211" s="35">
        <v>170000</v>
      </c>
      <c r="F211" s="4"/>
      <c r="G211" s="4"/>
      <c r="H211" s="4"/>
      <c r="I211" s="4"/>
    </row>
    <row r="212" spans="1:9" x14ac:dyDescent="0.25">
      <c r="C212" s="6" t="s">
        <v>102</v>
      </c>
      <c r="D212" s="14">
        <f>SUM(D210)</f>
        <v>0</v>
      </c>
      <c r="E212" s="14"/>
      <c r="F212" s="14">
        <f>SUM(F210)</f>
        <v>170000</v>
      </c>
      <c r="G212" s="14">
        <f>SUM(G210)</f>
        <v>170000</v>
      </c>
      <c r="H212" s="14">
        <f>SUM(H210)</f>
        <v>170000</v>
      </c>
      <c r="I212" s="14">
        <f>SUM(I210)</f>
        <v>170000</v>
      </c>
    </row>
    <row r="213" spans="1:9" x14ac:dyDescent="0.25">
      <c r="C213" s="6"/>
      <c r="D213" s="36"/>
      <c r="E213" s="36"/>
      <c r="F213" s="14"/>
      <c r="G213" s="14"/>
      <c r="H213" s="14"/>
      <c r="I213" s="14"/>
    </row>
    <row r="214" spans="1:9" x14ac:dyDescent="0.25">
      <c r="C214" s="6" t="s">
        <v>103</v>
      </c>
      <c r="D214" s="14">
        <f>D196+D197+D203+D207+D208+D212</f>
        <v>0</v>
      </c>
      <c r="E214" s="14"/>
      <c r="F214" s="14">
        <f>F196+F197+F203+F207+F208+F212</f>
        <v>458500</v>
      </c>
      <c r="G214" s="14">
        <f>G196+G197+G203+G207+G208+G212</f>
        <v>458500</v>
      </c>
      <c r="H214" s="14">
        <f>H196+H197+H203+H207+H208+H212</f>
        <v>458500</v>
      </c>
      <c r="I214" s="14">
        <f>I196+I197+I203+I207+I208+I212</f>
        <v>508500</v>
      </c>
    </row>
    <row r="215" spans="1:9" x14ac:dyDescent="0.25">
      <c r="C215" s="5"/>
      <c r="D215" s="35"/>
      <c r="E215" s="35"/>
      <c r="F215" s="8"/>
      <c r="G215" s="8"/>
      <c r="H215" s="8"/>
      <c r="I215" s="8"/>
    </row>
    <row r="216" spans="1:9" x14ac:dyDescent="0.25">
      <c r="C216" s="6" t="s">
        <v>104</v>
      </c>
      <c r="D216" s="36"/>
      <c r="E216" s="36"/>
      <c r="F216" s="8"/>
      <c r="G216" s="8"/>
      <c r="H216" s="8"/>
      <c r="I216" s="8"/>
    </row>
    <row r="217" spans="1:9" x14ac:dyDescent="0.25">
      <c r="A217" s="60" t="s">
        <v>164</v>
      </c>
      <c r="C217" s="5" t="s">
        <v>105</v>
      </c>
      <c r="D217" s="35"/>
      <c r="E217" s="35"/>
      <c r="F217" s="4">
        <v>90000</v>
      </c>
      <c r="G217" s="4">
        <v>90000</v>
      </c>
      <c r="H217" s="4">
        <v>90000</v>
      </c>
      <c r="I217" s="4">
        <v>90000</v>
      </c>
    </row>
    <row r="218" spans="1:9" s="1" customFormat="1" x14ac:dyDescent="0.25">
      <c r="A218" s="60"/>
      <c r="C218" s="5" t="s">
        <v>221</v>
      </c>
      <c r="D218" s="35"/>
      <c r="E218" s="35">
        <v>90000</v>
      </c>
      <c r="F218" s="4"/>
      <c r="G218" s="4"/>
      <c r="H218" s="4"/>
      <c r="I218" s="4"/>
    </row>
    <row r="219" spans="1:9" x14ac:dyDescent="0.25">
      <c r="A219" s="60" t="s">
        <v>165</v>
      </c>
      <c r="C219" s="5" t="s">
        <v>106</v>
      </c>
      <c r="D219" s="35"/>
      <c r="E219" s="35"/>
      <c r="F219" s="4">
        <v>20000</v>
      </c>
      <c r="G219" s="4">
        <v>20000</v>
      </c>
      <c r="H219" s="4">
        <v>20000</v>
      </c>
      <c r="I219" s="4">
        <v>20000</v>
      </c>
    </row>
    <row r="220" spans="1:9" x14ac:dyDescent="0.25">
      <c r="A220" s="60" t="s">
        <v>166</v>
      </c>
      <c r="C220" s="5" t="s">
        <v>107</v>
      </c>
      <c r="D220" s="35"/>
      <c r="E220" s="35"/>
      <c r="F220" s="8">
        <v>2500</v>
      </c>
      <c r="G220" s="8">
        <v>2500</v>
      </c>
      <c r="H220" s="8">
        <v>2500</v>
      </c>
      <c r="I220" s="8">
        <v>2500</v>
      </c>
    </row>
    <row r="221" spans="1:9" x14ac:dyDescent="0.25">
      <c r="A221" s="60" t="s">
        <v>167</v>
      </c>
      <c r="C221" s="5" t="s">
        <v>108</v>
      </c>
      <c r="D221" s="35"/>
      <c r="E221" s="35"/>
      <c r="F221" s="8">
        <v>100000</v>
      </c>
      <c r="G221" s="8">
        <v>100000</v>
      </c>
      <c r="H221" s="8">
        <v>100000</v>
      </c>
      <c r="I221" s="8">
        <v>100000</v>
      </c>
    </row>
    <row r="222" spans="1:9" s="1" customFormat="1" x14ac:dyDescent="0.25">
      <c r="A222" s="60"/>
      <c r="C222" s="5" t="s">
        <v>222</v>
      </c>
      <c r="D222" s="35"/>
      <c r="E222" s="35">
        <v>100000</v>
      </c>
      <c r="F222" s="8"/>
      <c r="G222" s="8"/>
      <c r="H222" s="8"/>
      <c r="I222" s="8"/>
    </row>
    <row r="223" spans="1:9" x14ac:dyDescent="0.25">
      <c r="A223" s="60" t="s">
        <v>168</v>
      </c>
      <c r="C223" s="5" t="s">
        <v>109</v>
      </c>
      <c r="D223" s="35"/>
      <c r="E223" s="35"/>
      <c r="F223" s="8">
        <v>68000</v>
      </c>
      <c r="G223" s="8">
        <v>68000</v>
      </c>
      <c r="H223" s="8">
        <v>68000</v>
      </c>
      <c r="I223" s="8">
        <v>68000</v>
      </c>
    </row>
    <row r="224" spans="1:9" x14ac:dyDescent="0.25">
      <c r="A224" s="59" t="s">
        <v>169</v>
      </c>
      <c r="C224" s="5" t="s">
        <v>110</v>
      </c>
      <c r="D224" s="35"/>
      <c r="E224" s="35"/>
      <c r="F224" s="4">
        <v>50000</v>
      </c>
      <c r="G224" s="4">
        <v>50000</v>
      </c>
      <c r="H224" s="4">
        <v>50000</v>
      </c>
      <c r="I224" s="4">
        <v>50000</v>
      </c>
    </row>
    <row r="225" spans="1:9" s="1" customFormat="1" x14ac:dyDescent="0.25">
      <c r="A225" s="59"/>
      <c r="C225" s="5" t="s">
        <v>218</v>
      </c>
      <c r="D225" s="35"/>
      <c r="E225" s="35">
        <v>50000</v>
      </c>
      <c r="F225" s="4"/>
      <c r="G225" s="4"/>
      <c r="H225" s="4"/>
      <c r="I225" s="4"/>
    </row>
    <row r="226" spans="1:9" x14ac:dyDescent="0.25">
      <c r="A226" s="59" t="s">
        <v>169</v>
      </c>
      <c r="C226" s="5" t="s">
        <v>111</v>
      </c>
      <c r="D226" s="35"/>
      <c r="E226" s="35"/>
      <c r="F226" s="8">
        <v>5000</v>
      </c>
      <c r="G226" s="8">
        <v>5000</v>
      </c>
      <c r="H226" s="8">
        <v>5000</v>
      </c>
      <c r="I226" s="8">
        <v>5000</v>
      </c>
    </row>
    <row r="227" spans="1:9" s="1" customFormat="1" x14ac:dyDescent="0.25">
      <c r="A227" s="59"/>
      <c r="C227" s="5" t="s">
        <v>220</v>
      </c>
      <c r="D227" s="35"/>
      <c r="E227" s="35">
        <v>5000</v>
      </c>
      <c r="F227" s="8"/>
      <c r="G227" s="8"/>
      <c r="H227" s="8"/>
      <c r="I227" s="8"/>
    </row>
    <row r="228" spans="1:9" x14ac:dyDescent="0.25">
      <c r="A228" s="59" t="s">
        <v>169</v>
      </c>
      <c r="C228" s="5" t="s">
        <v>112</v>
      </c>
      <c r="D228" s="35"/>
      <c r="E228" s="35"/>
      <c r="F228" s="8">
        <v>10000</v>
      </c>
      <c r="G228" s="8">
        <v>10000</v>
      </c>
      <c r="H228" s="8">
        <v>10000</v>
      </c>
      <c r="I228" s="8">
        <v>10000</v>
      </c>
    </row>
    <row r="229" spans="1:9" s="1" customFormat="1" x14ac:dyDescent="0.25">
      <c r="A229" s="59"/>
      <c r="C229" s="5" t="s">
        <v>219</v>
      </c>
      <c r="D229" s="35"/>
      <c r="E229" s="35">
        <v>10000</v>
      </c>
      <c r="F229" s="8"/>
      <c r="G229" s="8"/>
      <c r="H229" s="8"/>
      <c r="I229" s="8"/>
    </row>
    <row r="230" spans="1:9" x14ac:dyDescent="0.25">
      <c r="A230" s="59" t="s">
        <v>169</v>
      </c>
      <c r="C230" s="5" t="s">
        <v>113</v>
      </c>
      <c r="D230" s="37"/>
      <c r="E230" s="50"/>
      <c r="F230" s="17">
        <v>0</v>
      </c>
      <c r="G230" s="17">
        <v>0</v>
      </c>
      <c r="H230" s="17">
        <v>0</v>
      </c>
      <c r="I230" s="17">
        <v>0</v>
      </c>
    </row>
    <row r="231" spans="1:9" x14ac:dyDescent="0.25">
      <c r="C231" s="6" t="s">
        <v>114</v>
      </c>
      <c r="D231" s="14">
        <f>SUM(D217:D230)</f>
        <v>0</v>
      </c>
      <c r="E231" s="14"/>
      <c r="F231" s="14">
        <f>SUM(F217:F230)</f>
        <v>345500</v>
      </c>
      <c r="G231" s="14">
        <f>SUM(G217:G230)</f>
        <v>345500</v>
      </c>
      <c r="H231" s="14">
        <f>SUM(H217:H230)</f>
        <v>345500</v>
      </c>
      <c r="I231" s="14">
        <f>SUM(I217:I230)</f>
        <v>345500</v>
      </c>
    </row>
    <row r="232" spans="1:9" x14ac:dyDescent="0.25">
      <c r="C232" s="6"/>
      <c r="D232" s="36"/>
      <c r="E232" s="36"/>
      <c r="F232" s="14"/>
      <c r="G232" s="14"/>
      <c r="H232" s="14"/>
      <c r="I232" s="14"/>
    </row>
    <row r="233" spans="1:9" x14ac:dyDescent="0.25">
      <c r="C233" s="6" t="s">
        <v>115</v>
      </c>
      <c r="D233" s="36"/>
      <c r="E233" s="36"/>
      <c r="F233" s="14"/>
      <c r="G233" s="14"/>
      <c r="H233" s="14"/>
      <c r="I233" s="14"/>
    </row>
    <row r="234" spans="1:9" x14ac:dyDescent="0.25">
      <c r="A234" s="60" t="s">
        <v>170</v>
      </c>
      <c r="C234" s="5" t="s">
        <v>116</v>
      </c>
      <c r="D234" s="35"/>
      <c r="E234" s="35"/>
      <c r="F234" s="4">
        <v>5500</v>
      </c>
      <c r="G234" s="4">
        <v>5500</v>
      </c>
      <c r="H234" s="4">
        <v>5500</v>
      </c>
      <c r="I234" s="4">
        <v>5500</v>
      </c>
    </row>
    <row r="235" spans="1:9" s="1" customFormat="1" x14ac:dyDescent="0.25">
      <c r="A235" s="60"/>
      <c r="C235" s="5" t="s">
        <v>223</v>
      </c>
      <c r="D235" s="35"/>
      <c r="E235" s="35">
        <v>5500</v>
      </c>
      <c r="F235" s="4"/>
      <c r="G235" s="4"/>
      <c r="H235" s="4"/>
      <c r="I235" s="4"/>
    </row>
    <row r="236" spans="1:9" x14ac:dyDescent="0.25">
      <c r="C236" s="6" t="s">
        <v>117</v>
      </c>
      <c r="D236" s="13">
        <f>SUM(D234)</f>
        <v>0</v>
      </c>
      <c r="E236" s="13"/>
      <c r="F236" s="13">
        <f>SUM(F234)</f>
        <v>5500</v>
      </c>
      <c r="G236" s="13">
        <f>SUM(G234)</f>
        <v>5500</v>
      </c>
      <c r="H236" s="13">
        <f>SUM(H234)</f>
        <v>5500</v>
      </c>
      <c r="I236" s="13">
        <f>SUM(I234)</f>
        <v>5500</v>
      </c>
    </row>
    <row r="237" spans="1:9" x14ac:dyDescent="0.25">
      <c r="C237" s="6"/>
      <c r="D237" s="36"/>
      <c r="E237" s="36"/>
      <c r="F237" s="13"/>
      <c r="G237" s="13"/>
      <c r="H237" s="13"/>
      <c r="I237" s="13"/>
    </row>
    <row r="238" spans="1:9" x14ac:dyDescent="0.25">
      <c r="C238" s="6"/>
      <c r="D238" s="36"/>
      <c r="E238" s="36"/>
      <c r="F238" s="13"/>
      <c r="G238" s="13"/>
      <c r="H238" s="13"/>
      <c r="I238" s="13"/>
    </row>
    <row r="239" spans="1:9" x14ac:dyDescent="0.25">
      <c r="A239" s="60" t="s">
        <v>171</v>
      </c>
      <c r="C239" s="5" t="s">
        <v>118</v>
      </c>
      <c r="D239" s="35"/>
      <c r="E239" s="35"/>
      <c r="F239" s="8">
        <v>80000</v>
      </c>
      <c r="G239" s="8">
        <v>80000</v>
      </c>
      <c r="H239" s="8">
        <v>80000</v>
      </c>
      <c r="I239" s="8">
        <v>80000</v>
      </c>
    </row>
    <row r="240" spans="1:9" s="1" customFormat="1" x14ac:dyDescent="0.25">
      <c r="A240" s="60"/>
      <c r="C240" s="5" t="s">
        <v>224</v>
      </c>
      <c r="D240" s="35"/>
      <c r="E240" s="35">
        <v>80000</v>
      </c>
      <c r="F240" s="8"/>
      <c r="G240" s="8"/>
      <c r="H240" s="8"/>
      <c r="I240" s="8"/>
    </row>
    <row r="241" spans="1:9" s="1" customFormat="1" x14ac:dyDescent="0.25">
      <c r="A241" s="60"/>
      <c r="C241" s="5"/>
      <c r="D241" s="35"/>
      <c r="E241" s="35"/>
      <c r="F241" s="8"/>
      <c r="G241" s="8"/>
      <c r="H241" s="8"/>
      <c r="I241" s="8"/>
    </row>
    <row r="242" spans="1:9" x14ac:dyDescent="0.25">
      <c r="C242" s="6" t="s">
        <v>119</v>
      </c>
      <c r="D242" s="13">
        <f>SUM(D239)</f>
        <v>0</v>
      </c>
      <c r="E242" s="13"/>
      <c r="F242" s="13">
        <f>SUM(F239)</f>
        <v>80000</v>
      </c>
      <c r="G242" s="13">
        <f>SUM(G239)</f>
        <v>80000</v>
      </c>
      <c r="H242" s="13">
        <f>SUM(H239)</f>
        <v>80000</v>
      </c>
      <c r="I242" s="13">
        <f>SUM(I239)</f>
        <v>80000</v>
      </c>
    </row>
    <row r="243" spans="1:9" x14ac:dyDescent="0.25">
      <c r="C243" s="6"/>
      <c r="D243" s="36"/>
      <c r="E243" s="36"/>
      <c r="F243" s="13"/>
      <c r="G243" s="13"/>
      <c r="H243" s="13"/>
      <c r="I243" s="13"/>
    </row>
    <row r="244" spans="1:9" x14ac:dyDescent="0.25">
      <c r="A244" s="60" t="s">
        <v>172</v>
      </c>
      <c r="C244" s="6" t="s">
        <v>120</v>
      </c>
      <c r="D244" s="36"/>
      <c r="E244" s="36" t="s">
        <v>197</v>
      </c>
      <c r="F244" s="14">
        <v>15000</v>
      </c>
      <c r="G244" s="14">
        <v>15000</v>
      </c>
      <c r="H244" s="14">
        <v>15000</v>
      </c>
      <c r="I244" s="14">
        <v>15000</v>
      </c>
    </row>
    <row r="245" spans="1:9" x14ac:dyDescent="0.25">
      <c r="A245" s="60" t="s">
        <v>172</v>
      </c>
      <c r="C245" s="6" t="s">
        <v>121</v>
      </c>
      <c r="D245" s="36"/>
      <c r="E245" s="36" t="s">
        <v>197</v>
      </c>
      <c r="F245" s="14"/>
      <c r="G245" s="14"/>
      <c r="H245" s="14"/>
      <c r="I245" s="14"/>
    </row>
    <row r="246" spans="1:9" x14ac:dyDescent="0.25">
      <c r="C246" s="6"/>
      <c r="D246" s="36"/>
      <c r="E246" s="36"/>
      <c r="F246" s="14"/>
      <c r="G246" s="14"/>
      <c r="H246" s="14"/>
      <c r="I246" s="14"/>
    </row>
    <row r="247" spans="1:9" x14ac:dyDescent="0.25">
      <c r="A247" s="60" t="s">
        <v>173</v>
      </c>
      <c r="C247" s="5" t="s">
        <v>122</v>
      </c>
      <c r="D247" s="35"/>
      <c r="E247" s="35"/>
      <c r="F247" s="14">
        <v>0</v>
      </c>
      <c r="G247" s="14">
        <v>0</v>
      </c>
      <c r="H247" s="14">
        <v>0</v>
      </c>
      <c r="I247" s="14">
        <v>0</v>
      </c>
    </row>
    <row r="248" spans="1:9" x14ac:dyDescent="0.25">
      <c r="A248" s="60" t="s">
        <v>173</v>
      </c>
      <c r="C248" s="5" t="s">
        <v>123</v>
      </c>
      <c r="D248" s="35"/>
      <c r="E248" s="35"/>
      <c r="F248" s="4"/>
      <c r="G248" s="4"/>
      <c r="H248" s="4"/>
      <c r="I248" s="4"/>
    </row>
    <row r="249" spans="1:9" x14ac:dyDescent="0.25">
      <c r="A249" s="60" t="s">
        <v>173</v>
      </c>
      <c r="C249" s="5" t="s">
        <v>124</v>
      </c>
      <c r="D249" s="35"/>
      <c r="E249" s="35"/>
      <c r="F249" s="4">
        <v>5000</v>
      </c>
      <c r="G249" s="4">
        <v>5000</v>
      </c>
      <c r="H249" s="4">
        <v>5000</v>
      </c>
      <c r="I249" s="4">
        <v>5000</v>
      </c>
    </row>
    <row r="250" spans="1:9" x14ac:dyDescent="0.25">
      <c r="A250" s="60" t="s">
        <v>173</v>
      </c>
      <c r="C250" s="5" t="s">
        <v>125</v>
      </c>
      <c r="D250" s="35"/>
      <c r="E250" s="35"/>
      <c r="F250" s="4">
        <v>7500</v>
      </c>
      <c r="G250" s="4">
        <v>7500</v>
      </c>
      <c r="H250" s="4">
        <v>7500</v>
      </c>
      <c r="I250" s="4">
        <v>7500</v>
      </c>
    </row>
    <row r="251" spans="1:9" s="1" customFormat="1" x14ac:dyDescent="0.25">
      <c r="A251" s="60"/>
      <c r="C251" s="5" t="s">
        <v>225</v>
      </c>
      <c r="D251" s="35"/>
      <c r="E251" s="35"/>
      <c r="F251" s="4"/>
      <c r="G251" s="4"/>
      <c r="H251" s="4"/>
      <c r="I251" s="4"/>
    </row>
    <row r="252" spans="1:9" x14ac:dyDescent="0.25">
      <c r="A252" s="60" t="s">
        <v>173</v>
      </c>
      <c r="C252" s="5" t="s">
        <v>126</v>
      </c>
      <c r="D252" s="35"/>
      <c r="E252" s="35"/>
      <c r="F252" s="8">
        <v>0</v>
      </c>
      <c r="G252" s="8">
        <v>0</v>
      </c>
      <c r="H252" s="8">
        <v>0</v>
      </c>
      <c r="I252" s="8">
        <v>0</v>
      </c>
    </row>
    <row r="253" spans="1:9" x14ac:dyDescent="0.25">
      <c r="A253" s="60" t="s">
        <v>173</v>
      </c>
      <c r="C253" s="5" t="s">
        <v>127</v>
      </c>
      <c r="D253" s="37"/>
      <c r="E253" s="50"/>
      <c r="F253" s="12">
        <v>0</v>
      </c>
      <c r="G253" s="12">
        <v>0</v>
      </c>
      <c r="H253" s="12">
        <v>0</v>
      </c>
      <c r="I253" s="12">
        <v>0</v>
      </c>
    </row>
    <row r="254" spans="1:9" x14ac:dyDescent="0.25">
      <c r="C254" s="6" t="s">
        <v>128</v>
      </c>
      <c r="D254" s="13">
        <f>SUM(D247:D253)</f>
        <v>0</v>
      </c>
      <c r="E254" s="13"/>
      <c r="F254" s="13">
        <f>SUM(F247:F253)</f>
        <v>12500</v>
      </c>
      <c r="G254" s="13">
        <f>SUM(G247:G253)</f>
        <v>12500</v>
      </c>
      <c r="H254" s="13">
        <f>SUM(H247:H253)</f>
        <v>12500</v>
      </c>
      <c r="I254" s="13">
        <f>SUM(I247:I253)</f>
        <v>12500</v>
      </c>
    </row>
    <row r="255" spans="1:9" x14ac:dyDescent="0.25">
      <c r="C255" s="5"/>
      <c r="D255" s="8"/>
      <c r="E255" s="8"/>
      <c r="F255" s="8"/>
      <c r="G255" s="8"/>
      <c r="H255" s="8"/>
      <c r="I255" s="8"/>
    </row>
    <row r="256" spans="1:9" x14ac:dyDescent="0.25">
      <c r="C256" s="6" t="s">
        <v>129</v>
      </c>
      <c r="D256" s="13">
        <f>D254+D244+D242+D236</f>
        <v>0</v>
      </c>
      <c r="E256" s="13"/>
      <c r="F256" s="13">
        <f>F254+F244+F242+F236+F245</f>
        <v>113000</v>
      </c>
      <c r="G256" s="13">
        <f>G254+G244+G242+G236+G245</f>
        <v>113000</v>
      </c>
      <c r="H256" s="13">
        <f>H254+H244+H242+H236+H245</f>
        <v>113000</v>
      </c>
      <c r="I256" s="13">
        <f>I254+I244+I242+I236+I245</f>
        <v>113000</v>
      </c>
    </row>
    <row r="257" spans="1:9" x14ac:dyDescent="0.25">
      <c r="A257"/>
      <c r="C257" s="6"/>
      <c r="D257" s="13"/>
      <c r="E257" s="13"/>
      <c r="F257" s="13"/>
      <c r="G257" s="13"/>
      <c r="H257" s="13"/>
      <c r="I257" s="13"/>
    </row>
    <row r="258" spans="1:9" x14ac:dyDescent="0.25">
      <c r="A258"/>
      <c r="C258" s="6" t="s">
        <v>130</v>
      </c>
      <c r="D258" s="13">
        <f>D256+D231+D214+D182+D155+D103+D90</f>
        <v>153378</v>
      </c>
      <c r="E258" s="13"/>
      <c r="F258" s="13">
        <f>F256+F231+F214+F182+F155+F103+F90</f>
        <v>10771022.343800001</v>
      </c>
      <c r="G258" s="13">
        <f>G256+G231+G214+G182+G155+G103+G90</f>
        <v>10549874.072700001</v>
      </c>
      <c r="H258" s="13">
        <f>H256+H231+H214+H182+H155+H103+H90</f>
        <v>10549874.072700001</v>
      </c>
      <c r="I258" s="13">
        <f>I256+I231+I214+I182+I155+I103+I90</f>
        <v>11055686.809999999</v>
      </c>
    </row>
    <row r="259" spans="1:9" x14ac:dyDescent="0.25">
      <c r="A259"/>
      <c r="C259" s="6"/>
      <c r="D259" s="46"/>
      <c r="E259" s="46"/>
      <c r="F259" s="46"/>
      <c r="G259" s="46"/>
      <c r="H259" s="46"/>
      <c r="I259" s="46"/>
    </row>
    <row r="260" spans="1:9" ht="15.75" thickBot="1" x14ac:dyDescent="0.3">
      <c r="A260"/>
      <c r="C260" s="6" t="s">
        <v>131</v>
      </c>
      <c r="D260" s="15">
        <f>D51-D258</f>
        <v>-153378</v>
      </c>
      <c r="E260" s="15"/>
      <c r="F260" s="15">
        <f>F51-F258</f>
        <v>1358666.6761999987</v>
      </c>
      <c r="G260" s="15">
        <f>G51-G258</f>
        <v>1579814.9472999983</v>
      </c>
      <c r="H260" s="15">
        <f>H51-H258</f>
        <v>1391354.9472999983</v>
      </c>
      <c r="I260" s="15">
        <f>I51-I258</f>
        <v>885542.21000000089</v>
      </c>
    </row>
    <row r="261" spans="1:9" ht="15.75" thickTop="1" x14ac:dyDescent="0.25">
      <c r="A261"/>
      <c r="C261" s="3"/>
      <c r="D261" s="2"/>
      <c r="E261" s="2"/>
      <c r="F261" s="2"/>
    </row>
    <row r="262" spans="1:9" x14ac:dyDescent="0.25">
      <c r="A262"/>
      <c r="C262" s="3"/>
      <c r="D262" s="3"/>
      <c r="E262" s="3"/>
      <c r="F262" s="3"/>
    </row>
    <row r="263" spans="1:9" x14ac:dyDescent="0.25">
      <c r="A263"/>
      <c r="C263" s="83" t="s">
        <v>134</v>
      </c>
      <c r="D263" s="64"/>
      <c r="E263" s="64"/>
      <c r="F263" s="64"/>
    </row>
    <row r="264" spans="1:9" x14ac:dyDescent="0.25">
      <c r="A264"/>
      <c r="C264" s="83" t="s">
        <v>249</v>
      </c>
      <c r="D264" s="64"/>
      <c r="E264" s="64"/>
      <c r="F264" s="64"/>
    </row>
    <row r="265" spans="1:9" x14ac:dyDescent="0.25">
      <c r="A265"/>
      <c r="C265" s="83" t="s">
        <v>179</v>
      </c>
      <c r="D265" s="64"/>
      <c r="E265" s="64"/>
      <c r="F265" s="64"/>
    </row>
    <row r="266" spans="1:9" x14ac:dyDescent="0.25">
      <c r="A266"/>
      <c r="C266" s="3"/>
      <c r="D266" s="2"/>
      <c r="E266" s="2"/>
      <c r="F266" s="2"/>
    </row>
    <row r="267" spans="1:9" x14ac:dyDescent="0.25">
      <c r="A267"/>
      <c r="C267" s="3"/>
      <c r="D267" s="2"/>
      <c r="E267" s="2"/>
      <c r="F267" s="2"/>
    </row>
    <row r="268" spans="1:9" x14ac:dyDescent="0.25">
      <c r="A268"/>
      <c r="C268" s="3"/>
      <c r="D268" s="2"/>
      <c r="E268" s="2"/>
      <c r="F268" s="2"/>
    </row>
    <row r="269" spans="1:9" x14ac:dyDescent="0.25">
      <c r="A269"/>
      <c r="C269" s="3"/>
      <c r="D269" s="2"/>
      <c r="E269" s="2"/>
      <c r="F269" s="2"/>
    </row>
    <row r="270" spans="1:9" x14ac:dyDescent="0.25">
      <c r="A270"/>
      <c r="C270" s="3"/>
      <c r="D270" s="2"/>
      <c r="E270" s="2"/>
      <c r="F270" s="2"/>
    </row>
    <row r="271" spans="1:9" x14ac:dyDescent="0.25">
      <c r="A271"/>
      <c r="C271" s="3"/>
      <c r="D271" s="2"/>
      <c r="E271" s="2"/>
      <c r="F271" s="2"/>
    </row>
    <row r="272" spans="1:9" x14ac:dyDescent="0.25">
      <c r="A272"/>
      <c r="C272" s="3"/>
      <c r="D272" s="2"/>
      <c r="E272" s="2"/>
      <c r="F272" s="2"/>
    </row>
    <row r="273" spans="1:6" x14ac:dyDescent="0.25">
      <c r="A273"/>
      <c r="C273" s="3"/>
      <c r="D273" s="2"/>
      <c r="E273" s="2"/>
      <c r="F273" s="2"/>
    </row>
    <row r="274" spans="1:6" x14ac:dyDescent="0.25">
      <c r="A274"/>
      <c r="C274" s="3"/>
      <c r="D274" s="2"/>
      <c r="E274" s="2"/>
      <c r="F274" s="2"/>
    </row>
    <row r="275" spans="1:6" x14ac:dyDescent="0.25">
      <c r="A275"/>
      <c r="C275" s="3"/>
      <c r="D275" s="2"/>
      <c r="E275" s="2"/>
      <c r="F275" s="2"/>
    </row>
    <row r="276" spans="1:6" x14ac:dyDescent="0.25">
      <c r="A276"/>
      <c r="C276" s="3"/>
      <c r="D276" s="2"/>
      <c r="E276" s="2"/>
      <c r="F276" s="2"/>
    </row>
    <row r="277" spans="1:6" x14ac:dyDescent="0.25">
      <c r="A277"/>
      <c r="C277" s="3"/>
      <c r="D277" s="2"/>
      <c r="E277" s="2"/>
      <c r="F277" s="2"/>
    </row>
    <row r="278" spans="1:6" x14ac:dyDescent="0.25">
      <c r="A278"/>
      <c r="C278" s="3"/>
      <c r="D278" s="2"/>
      <c r="E278" s="2"/>
      <c r="F278" s="2"/>
    </row>
    <row r="279" spans="1:6" x14ac:dyDescent="0.25">
      <c r="A279"/>
      <c r="C279" s="3"/>
      <c r="D279" s="2"/>
      <c r="E279" s="2"/>
      <c r="F279" s="2"/>
    </row>
    <row r="280" spans="1:6" x14ac:dyDescent="0.25">
      <c r="A280"/>
      <c r="C280" s="3"/>
      <c r="D280" s="2"/>
      <c r="E280" s="2"/>
      <c r="F280" s="2"/>
    </row>
    <row r="281" spans="1:6" x14ac:dyDescent="0.25">
      <c r="A281"/>
      <c r="C281" s="3"/>
      <c r="D281" s="2"/>
      <c r="E281" s="2"/>
      <c r="F281" s="2"/>
    </row>
    <row r="282" spans="1:6" x14ac:dyDescent="0.25">
      <c r="A282"/>
      <c r="C282" s="3"/>
      <c r="D282" s="2"/>
      <c r="E282" s="2"/>
      <c r="F282" s="2"/>
    </row>
    <row r="283" spans="1:6" x14ac:dyDescent="0.25">
      <c r="A283"/>
      <c r="C283" s="3"/>
      <c r="D283" s="2"/>
      <c r="E283" s="2"/>
      <c r="F283" s="2"/>
    </row>
    <row r="284" spans="1:6" x14ac:dyDescent="0.25">
      <c r="A284"/>
      <c r="C284" s="3"/>
      <c r="D284" s="2"/>
      <c r="E284" s="2"/>
      <c r="F284" s="2"/>
    </row>
    <row r="285" spans="1:6" x14ac:dyDescent="0.25">
      <c r="A285"/>
      <c r="C285" s="3"/>
      <c r="D285" s="2"/>
      <c r="E285" s="2"/>
      <c r="F285" s="2"/>
    </row>
    <row r="286" spans="1:6" x14ac:dyDescent="0.25">
      <c r="A286"/>
      <c r="C286" s="3"/>
      <c r="D286" s="2"/>
      <c r="E286" s="2"/>
      <c r="F286" s="2"/>
    </row>
    <row r="287" spans="1:6" x14ac:dyDescent="0.25">
      <c r="A287"/>
      <c r="C287" s="3"/>
      <c r="D287" s="2"/>
      <c r="E287" s="2"/>
      <c r="F287" s="2"/>
    </row>
    <row r="288" spans="1:6" x14ac:dyDescent="0.25">
      <c r="A288"/>
      <c r="C288" s="3"/>
      <c r="D288" s="2"/>
      <c r="E288" s="2"/>
      <c r="F288" s="2"/>
    </row>
    <row r="289" spans="1:6" x14ac:dyDescent="0.25">
      <c r="A289"/>
      <c r="C289" s="3"/>
      <c r="D289" s="2"/>
      <c r="E289" s="2"/>
      <c r="F289" s="2"/>
    </row>
    <row r="290" spans="1:6" x14ac:dyDescent="0.25">
      <c r="A290"/>
      <c r="C290" s="3"/>
      <c r="D290" s="2"/>
      <c r="E290" s="2"/>
      <c r="F290" s="2"/>
    </row>
    <row r="291" spans="1:6" x14ac:dyDescent="0.25">
      <c r="A291"/>
      <c r="C291" s="3"/>
      <c r="D291" s="2"/>
      <c r="E291" s="2"/>
      <c r="F291" s="2"/>
    </row>
    <row r="292" spans="1:6" x14ac:dyDescent="0.25">
      <c r="A292"/>
      <c r="C292" s="3"/>
      <c r="D292" s="2"/>
      <c r="E292" s="2"/>
      <c r="F292" s="2"/>
    </row>
    <row r="293" spans="1:6" x14ac:dyDescent="0.25">
      <c r="A293"/>
      <c r="C293" s="3"/>
      <c r="D293" s="2"/>
      <c r="E293" s="2"/>
      <c r="F293" s="2"/>
    </row>
    <row r="294" spans="1:6" x14ac:dyDescent="0.25">
      <c r="A294"/>
      <c r="C294" s="3"/>
      <c r="D294" s="2"/>
      <c r="E294" s="2"/>
      <c r="F294" s="2"/>
    </row>
    <row r="295" spans="1:6" x14ac:dyDescent="0.25">
      <c r="A295"/>
      <c r="C295" s="3"/>
      <c r="D295" s="2"/>
      <c r="E295" s="2"/>
      <c r="F295" s="2"/>
    </row>
    <row r="296" spans="1:6" x14ac:dyDescent="0.25">
      <c r="A296"/>
      <c r="C296" s="3"/>
      <c r="D296" s="2"/>
      <c r="E296" s="2"/>
      <c r="F296" s="2"/>
    </row>
    <row r="297" spans="1:6" x14ac:dyDescent="0.25">
      <c r="A297"/>
      <c r="C297" s="3"/>
      <c r="D297" s="2"/>
      <c r="E297" s="2"/>
      <c r="F297" s="2"/>
    </row>
    <row r="298" spans="1:6" x14ac:dyDescent="0.25">
      <c r="A298"/>
      <c r="C298" s="3"/>
      <c r="D298" s="2"/>
      <c r="E298" s="2"/>
      <c r="F298" s="2"/>
    </row>
    <row r="299" spans="1:6" x14ac:dyDescent="0.25">
      <c r="A299"/>
      <c r="C299" s="3"/>
      <c r="D299" s="2"/>
      <c r="E299" s="2"/>
      <c r="F299" s="2"/>
    </row>
    <row r="300" spans="1:6" x14ac:dyDescent="0.25">
      <c r="A300"/>
      <c r="C300" s="3"/>
      <c r="D300" s="2"/>
      <c r="E300" s="2"/>
      <c r="F300" s="2"/>
    </row>
    <row r="301" spans="1:6" x14ac:dyDescent="0.25">
      <c r="A301"/>
      <c r="C301" s="3"/>
      <c r="D301" s="2"/>
      <c r="E301" s="2"/>
      <c r="F301" s="2"/>
    </row>
    <row r="302" spans="1:6" x14ac:dyDescent="0.25">
      <c r="A302"/>
      <c r="C302" s="3"/>
      <c r="D302" s="2"/>
      <c r="E302" s="2"/>
      <c r="F302" s="2"/>
    </row>
    <row r="303" spans="1:6" x14ac:dyDescent="0.25">
      <c r="A303"/>
      <c r="C303" s="3"/>
      <c r="D303" s="2"/>
      <c r="E303" s="2"/>
      <c r="F303" s="2"/>
    </row>
    <row r="304" spans="1:6" x14ac:dyDescent="0.25">
      <c r="A304"/>
      <c r="C304" s="3"/>
      <c r="D304" s="2"/>
      <c r="E304" s="2"/>
      <c r="F304" s="2"/>
    </row>
    <row r="305" spans="1:6" x14ac:dyDescent="0.25">
      <c r="A305"/>
      <c r="C305" s="3"/>
      <c r="D305" s="2"/>
      <c r="E305" s="2"/>
      <c r="F305" s="2"/>
    </row>
    <row r="306" spans="1:6" x14ac:dyDescent="0.25">
      <c r="A306"/>
      <c r="C306" s="3"/>
      <c r="D306" s="2"/>
      <c r="E306" s="2"/>
      <c r="F306" s="2"/>
    </row>
    <row r="307" spans="1:6" x14ac:dyDescent="0.25">
      <c r="A307"/>
      <c r="C307" s="3"/>
      <c r="D307" s="2"/>
      <c r="E307" s="2"/>
      <c r="F307" s="2"/>
    </row>
    <row r="308" spans="1:6" x14ac:dyDescent="0.25">
      <c r="A308"/>
      <c r="C308" s="3"/>
      <c r="D308" s="2"/>
      <c r="E308" s="2"/>
      <c r="F308" s="2"/>
    </row>
    <row r="309" spans="1:6" x14ac:dyDescent="0.25">
      <c r="A309"/>
      <c r="C309" s="3"/>
      <c r="D309" s="2"/>
      <c r="E309" s="2"/>
      <c r="F309" s="2"/>
    </row>
    <row r="310" spans="1:6" x14ac:dyDescent="0.25">
      <c r="A310"/>
      <c r="C310" s="3"/>
      <c r="D310" s="2"/>
      <c r="E310" s="2"/>
      <c r="F310" s="2"/>
    </row>
    <row r="311" spans="1:6" x14ac:dyDescent="0.25">
      <c r="A311"/>
      <c r="C311" s="3"/>
      <c r="D311" s="2"/>
      <c r="E311" s="2"/>
      <c r="F311" s="2"/>
    </row>
    <row r="312" spans="1:6" x14ac:dyDescent="0.25">
      <c r="A312"/>
      <c r="C312" s="3"/>
      <c r="D312" s="2"/>
      <c r="E312" s="2"/>
      <c r="F312" s="2"/>
    </row>
    <row r="313" spans="1:6" x14ac:dyDescent="0.25">
      <c r="A313"/>
      <c r="C313" s="3"/>
      <c r="D313" s="2"/>
      <c r="E313" s="2"/>
      <c r="F313" s="2"/>
    </row>
    <row r="314" spans="1:6" x14ac:dyDescent="0.25">
      <c r="A314"/>
      <c r="C314" s="3"/>
      <c r="D314" s="2"/>
      <c r="E314" s="2"/>
      <c r="F314" s="2"/>
    </row>
    <row r="315" spans="1:6" x14ac:dyDescent="0.25">
      <c r="A315"/>
      <c r="C315" s="3"/>
      <c r="D315" s="2"/>
      <c r="E315" s="2"/>
      <c r="F315" s="2"/>
    </row>
  </sheetData>
  <pageMargins left="0.25" right="0.25" top="0.25" bottom="0.25" header="0.3" footer="0.3"/>
  <pageSetup scale="72" fitToHeight="0" orientation="landscape" r:id="rId1"/>
  <headerFooter>
    <oddHeader>&amp;CDRAFT</oddHead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Winston</dc:creator>
  <cp:lastModifiedBy>Knicely, Darin</cp:lastModifiedBy>
  <cp:lastPrinted>2014-05-12T20:29:46Z</cp:lastPrinted>
  <dcterms:created xsi:type="dcterms:W3CDTF">2012-05-17T19:01:01Z</dcterms:created>
  <dcterms:modified xsi:type="dcterms:W3CDTF">2014-06-01T18:30:27Z</dcterms:modified>
</cp:coreProperties>
</file>